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3E592CDE-88A4-46AD-B67E-36BA243DB2E6}" xr6:coauthVersionLast="47" xr6:coauthVersionMax="47" xr10:uidLastSave="{00000000-0000-0000-0000-000000000000}"/>
  <bookViews>
    <workbookView xWindow="1260" yWindow="30" windowWidth="26250" windowHeight="15315" xr2:uid="{00000000-000D-0000-FFFF-FFFF00000000}"/>
  </bookViews>
  <sheets>
    <sheet name="設定" sheetId="3" r:id="rId1"/>
    <sheet name="サンプル" sheetId="9" r:id="rId2"/>
    <sheet name="勤怠管理表" sheetId="8"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45" i="9" l="1"/>
  <c r="AY45" i="9"/>
  <c r="AX45" i="9"/>
  <c r="AW45" i="9"/>
  <c r="AV45" i="9"/>
  <c r="AU45" i="9"/>
  <c r="AT45" i="9"/>
  <c r="BB45" i="9" s="1"/>
  <c r="AS45" i="9"/>
  <c r="AR45" i="9"/>
  <c r="AQ45" i="9"/>
  <c r="CF45" i="9" s="1"/>
  <c r="AP45" i="9"/>
  <c r="AZ44" i="9"/>
  <c r="AY44" i="9"/>
  <c r="AX44" i="9"/>
  <c r="AW44" i="9"/>
  <c r="AV44" i="9"/>
  <c r="AU44" i="9"/>
  <c r="AT44" i="9"/>
  <c r="AS44" i="9"/>
  <c r="BB44" i="9" s="1"/>
  <c r="AR44" i="9"/>
  <c r="CM44" i="9" s="1"/>
  <c r="AQ44" i="9"/>
  <c r="AP44" i="9"/>
  <c r="AZ43" i="9"/>
  <c r="AY43" i="9"/>
  <c r="AX43" i="9"/>
  <c r="AW43" i="9"/>
  <c r="AV43" i="9"/>
  <c r="AU43" i="9"/>
  <c r="AT43" i="9"/>
  <c r="BB43" i="9" s="1"/>
  <c r="AS43" i="9"/>
  <c r="AR43" i="9"/>
  <c r="AQ43" i="9"/>
  <c r="CF43" i="9" s="1"/>
  <c r="AP43" i="9"/>
  <c r="CN42" i="9"/>
  <c r="CM42" i="9"/>
  <c r="CL42" i="9"/>
  <c r="AZ42" i="9"/>
  <c r="AY42" i="9"/>
  <c r="AX42" i="9"/>
  <c r="AW42" i="9"/>
  <c r="BD42" i="9" s="1"/>
  <c r="AV42" i="9"/>
  <c r="AU42" i="9"/>
  <c r="AT42" i="9"/>
  <c r="AS42" i="9"/>
  <c r="AR42" i="9"/>
  <c r="AQ42" i="9"/>
  <c r="AP42" i="9"/>
  <c r="AZ41" i="9"/>
  <c r="AY41" i="9"/>
  <c r="AX41" i="9"/>
  <c r="AW41" i="9"/>
  <c r="AV41" i="9"/>
  <c r="AU41" i="9"/>
  <c r="AT41" i="9"/>
  <c r="AS41" i="9"/>
  <c r="BB41" i="9" s="1"/>
  <c r="AR41" i="9"/>
  <c r="AQ41" i="9"/>
  <c r="CF41" i="9" s="1"/>
  <c r="AP41" i="9"/>
  <c r="CJ40" i="9"/>
  <c r="AZ40" i="9"/>
  <c r="AY40" i="9"/>
  <c r="AX40" i="9"/>
  <c r="AW40" i="9"/>
  <c r="AV40" i="9"/>
  <c r="AU40" i="9"/>
  <c r="AT40" i="9"/>
  <c r="AS40" i="9"/>
  <c r="AR40" i="9"/>
  <c r="AQ40" i="9"/>
  <c r="AP40" i="9"/>
  <c r="AZ39" i="9"/>
  <c r="AY39" i="9"/>
  <c r="AX39" i="9"/>
  <c r="AW39" i="9"/>
  <c r="AV39" i="9"/>
  <c r="AU39" i="9"/>
  <c r="AT39" i="9"/>
  <c r="AS39" i="9"/>
  <c r="BB39" i="9" s="1"/>
  <c r="AR39" i="9"/>
  <c r="AQ39" i="9"/>
  <c r="CB39" i="9" s="1"/>
  <c r="AP39" i="9"/>
  <c r="CF38" i="9"/>
  <c r="CE38" i="9"/>
  <c r="AZ38" i="9"/>
  <c r="AY38" i="9"/>
  <c r="AX38" i="9"/>
  <c r="AW38" i="9"/>
  <c r="AV38" i="9"/>
  <c r="AU38" i="9"/>
  <c r="AT38" i="9"/>
  <c r="AS38" i="9"/>
  <c r="AR38" i="9"/>
  <c r="AQ38" i="9"/>
  <c r="AP38" i="9"/>
  <c r="AZ37" i="9"/>
  <c r="AY37" i="9"/>
  <c r="AX37" i="9"/>
  <c r="AW37" i="9"/>
  <c r="AV37" i="9"/>
  <c r="AU37" i="9"/>
  <c r="AT37" i="9"/>
  <c r="AS37" i="9"/>
  <c r="AR37" i="9"/>
  <c r="AQ37" i="9"/>
  <c r="AP37" i="9"/>
  <c r="AZ36" i="9"/>
  <c r="AY36" i="9"/>
  <c r="AX36" i="9"/>
  <c r="AW36" i="9"/>
  <c r="AV36" i="9"/>
  <c r="AU36" i="9"/>
  <c r="AT36" i="9"/>
  <c r="BB36" i="9" s="1"/>
  <c r="AS36" i="9"/>
  <c r="AR36" i="9"/>
  <c r="AQ36" i="9"/>
  <c r="CF36" i="9" s="1"/>
  <c r="AP36" i="9"/>
  <c r="AZ35" i="9"/>
  <c r="AY35" i="9"/>
  <c r="AX35" i="9"/>
  <c r="AW35" i="9"/>
  <c r="AV35" i="9"/>
  <c r="AU35" i="9"/>
  <c r="AT35" i="9"/>
  <c r="AS35" i="9"/>
  <c r="AR35" i="9"/>
  <c r="CJ35" i="9" s="1"/>
  <c r="AQ35" i="9"/>
  <c r="AP35" i="9"/>
  <c r="CM34" i="9"/>
  <c r="CF34" i="9"/>
  <c r="AZ34" i="9"/>
  <c r="AY34" i="9"/>
  <c r="AX34" i="9"/>
  <c r="AW34" i="9"/>
  <c r="BD34" i="9" s="1"/>
  <c r="AV34" i="9"/>
  <c r="AU34" i="9"/>
  <c r="BB34" i="9" s="1"/>
  <c r="AT34" i="9"/>
  <c r="AS34" i="9"/>
  <c r="AR34" i="9"/>
  <c r="AQ34" i="9"/>
  <c r="CB34" i="9" s="1"/>
  <c r="AP34" i="9"/>
  <c r="CM33" i="9"/>
  <c r="CG33" i="9"/>
  <c r="CF33" i="9"/>
  <c r="CB33" i="9"/>
  <c r="AZ33" i="9"/>
  <c r="AY33" i="9"/>
  <c r="AX33" i="9"/>
  <c r="AW33" i="9"/>
  <c r="AV33" i="9"/>
  <c r="AU33" i="9"/>
  <c r="AT33" i="9"/>
  <c r="AS33" i="9"/>
  <c r="BB33" i="9" s="1"/>
  <c r="AR33" i="9"/>
  <c r="AQ33" i="9"/>
  <c r="AP33" i="9"/>
  <c r="AZ32" i="9"/>
  <c r="AY32" i="9"/>
  <c r="AX32" i="9"/>
  <c r="AW32" i="9"/>
  <c r="AV32" i="9"/>
  <c r="AU32" i="9"/>
  <c r="AT32" i="9"/>
  <c r="AS32" i="9"/>
  <c r="BB32" i="9" s="1"/>
  <c r="AR32" i="9"/>
  <c r="AQ32" i="9"/>
  <c r="AP32" i="9"/>
  <c r="CK31" i="9"/>
  <c r="CJ31" i="9"/>
  <c r="CG31" i="9"/>
  <c r="AZ31" i="9"/>
  <c r="AY31" i="9"/>
  <c r="AX31" i="9"/>
  <c r="AW31" i="9"/>
  <c r="AV31" i="9"/>
  <c r="AU31" i="9"/>
  <c r="AT31" i="9"/>
  <c r="AS31" i="9"/>
  <c r="AR31" i="9"/>
  <c r="AQ31" i="9"/>
  <c r="CF31" i="9" s="1"/>
  <c r="AP31" i="9"/>
  <c r="AZ30" i="9"/>
  <c r="AY30" i="9"/>
  <c r="AX30" i="9"/>
  <c r="AW30" i="9"/>
  <c r="AV30" i="9"/>
  <c r="AU30" i="9"/>
  <c r="AT30" i="9"/>
  <c r="AS30" i="9"/>
  <c r="AR30" i="9"/>
  <c r="CN30" i="9" s="1"/>
  <c r="AQ30" i="9"/>
  <c r="AP30" i="9"/>
  <c r="CF29" i="9"/>
  <c r="AZ29" i="9"/>
  <c r="AY29" i="9"/>
  <c r="AX29" i="9"/>
  <c r="AW29" i="9"/>
  <c r="AV29" i="9"/>
  <c r="AU29" i="9"/>
  <c r="AT29" i="9"/>
  <c r="AS29" i="9"/>
  <c r="AR29" i="9"/>
  <c r="AQ29" i="9"/>
  <c r="AP29" i="9"/>
  <c r="BJ28" i="9"/>
  <c r="BD28" i="9"/>
  <c r="AZ28" i="9"/>
  <c r="AY28" i="9"/>
  <c r="AX28" i="9"/>
  <c r="AW28" i="9"/>
  <c r="AV28" i="9"/>
  <c r="AU28" i="9"/>
  <c r="AT28" i="9"/>
  <c r="AS28" i="9"/>
  <c r="BB28" i="9" s="1"/>
  <c r="AR28" i="9"/>
  <c r="CN28" i="9" s="1"/>
  <c r="AQ28" i="9"/>
  <c r="AP28" i="9"/>
  <c r="CC27" i="9"/>
  <c r="BB27" i="9"/>
  <c r="AZ27" i="9"/>
  <c r="AY27" i="9"/>
  <c r="AX27" i="9"/>
  <c r="AW27" i="9"/>
  <c r="AV27" i="9"/>
  <c r="AU27" i="9"/>
  <c r="AT27" i="9"/>
  <c r="AS27" i="9"/>
  <c r="AR27" i="9"/>
  <c r="AQ27" i="9"/>
  <c r="CB27" i="9" s="1"/>
  <c r="AP27" i="9"/>
  <c r="CJ26" i="9"/>
  <c r="CF26" i="9"/>
  <c r="CE26" i="9"/>
  <c r="CC26" i="9"/>
  <c r="CB26" i="9"/>
  <c r="AZ26" i="9"/>
  <c r="AY26" i="9"/>
  <c r="AX26" i="9"/>
  <c r="AW26" i="9"/>
  <c r="AV26" i="9"/>
  <c r="AU26" i="9"/>
  <c r="AT26" i="9"/>
  <c r="AS26" i="9"/>
  <c r="AR26" i="9"/>
  <c r="AQ26" i="9"/>
  <c r="AP26" i="9"/>
  <c r="AZ25" i="9"/>
  <c r="AY25" i="9"/>
  <c r="AX25" i="9"/>
  <c r="AW25" i="9"/>
  <c r="AV25" i="9"/>
  <c r="AU25" i="9"/>
  <c r="AT25" i="9"/>
  <c r="AS25" i="9"/>
  <c r="AR25" i="9"/>
  <c r="AQ25" i="9"/>
  <c r="CE25" i="9" s="1"/>
  <c r="AP25" i="9"/>
  <c r="CE24" i="9"/>
  <c r="CC24" i="9"/>
  <c r="CB24" i="9"/>
  <c r="AZ24" i="9"/>
  <c r="AY24" i="9"/>
  <c r="AX24" i="9"/>
  <c r="AW24" i="9"/>
  <c r="AV24" i="9"/>
  <c r="AU24" i="9"/>
  <c r="AT24" i="9"/>
  <c r="BC24" i="9" s="1"/>
  <c r="AS24" i="9"/>
  <c r="AR24" i="9"/>
  <c r="AQ24" i="9"/>
  <c r="AP24" i="9"/>
  <c r="AZ23" i="9"/>
  <c r="AY23" i="9"/>
  <c r="AX23" i="9"/>
  <c r="AW23" i="9"/>
  <c r="AV23" i="9"/>
  <c r="AU23" i="9"/>
  <c r="AT23" i="9"/>
  <c r="AS23" i="9"/>
  <c r="AR23" i="9"/>
  <c r="CM23" i="9" s="1"/>
  <c r="AQ23" i="9"/>
  <c r="CG23" i="9" s="1"/>
  <c r="AP23" i="9"/>
  <c r="CL22" i="9"/>
  <c r="CF22" i="9"/>
  <c r="AZ22" i="9"/>
  <c r="AY22" i="9"/>
  <c r="AX22" i="9"/>
  <c r="AW22" i="9"/>
  <c r="AV22" i="9"/>
  <c r="AU22" i="9"/>
  <c r="AT22" i="9"/>
  <c r="BB22" i="9" s="1"/>
  <c r="AS22" i="9"/>
  <c r="AR22" i="9"/>
  <c r="AQ22" i="9"/>
  <c r="CE22" i="9" s="1"/>
  <c r="AP22" i="9"/>
  <c r="CL21" i="9"/>
  <c r="CG21" i="9"/>
  <c r="CE21" i="9"/>
  <c r="CD21" i="9"/>
  <c r="AZ21" i="9"/>
  <c r="AY21" i="9"/>
  <c r="AX21" i="9"/>
  <c r="AW21" i="9"/>
  <c r="AV21" i="9"/>
  <c r="AU21" i="9"/>
  <c r="AT21" i="9"/>
  <c r="AS21" i="9"/>
  <c r="AR21" i="9"/>
  <c r="AQ21" i="9"/>
  <c r="CF21" i="9" s="1"/>
  <c r="AP21" i="9"/>
  <c r="AZ20" i="9"/>
  <c r="AY20" i="9"/>
  <c r="AX20" i="9"/>
  <c r="AW20" i="9"/>
  <c r="AV20" i="9"/>
  <c r="AU20" i="9"/>
  <c r="AT20" i="9"/>
  <c r="AS20" i="9"/>
  <c r="AR20" i="9"/>
  <c r="AQ20" i="9"/>
  <c r="CB20" i="9" s="1"/>
  <c r="AP20" i="9"/>
  <c r="CE19" i="9"/>
  <c r="CC19" i="9"/>
  <c r="CB19" i="9"/>
  <c r="BD19" i="9"/>
  <c r="AZ19" i="9"/>
  <c r="AY19" i="9"/>
  <c r="AX19" i="9"/>
  <c r="AW19" i="9"/>
  <c r="AV19" i="9"/>
  <c r="AU19" i="9"/>
  <c r="AT19" i="9"/>
  <c r="AS19" i="9"/>
  <c r="AR19" i="9"/>
  <c r="AQ19" i="9"/>
  <c r="CD19" i="9" s="1"/>
  <c r="AP19" i="9"/>
  <c r="CG18" i="9"/>
  <c r="CE18" i="9"/>
  <c r="CD18" i="9"/>
  <c r="CC18" i="9"/>
  <c r="CB18" i="9"/>
  <c r="AZ18" i="9"/>
  <c r="AY18" i="9"/>
  <c r="AX18" i="9"/>
  <c r="AW18" i="9"/>
  <c r="AV18" i="9"/>
  <c r="AU18" i="9"/>
  <c r="AT18" i="9"/>
  <c r="AS18" i="9"/>
  <c r="BB18" i="9" s="1"/>
  <c r="AR18" i="9"/>
  <c r="CM18" i="9" s="1"/>
  <c r="AQ18" i="9"/>
  <c r="AP18" i="9"/>
  <c r="AZ17" i="9"/>
  <c r="AY17" i="9"/>
  <c r="AX17" i="9"/>
  <c r="AW17" i="9"/>
  <c r="AV17" i="9"/>
  <c r="AU17" i="9"/>
  <c r="AT17" i="9"/>
  <c r="AS17" i="9"/>
  <c r="BB17" i="9" s="1"/>
  <c r="AR17" i="9"/>
  <c r="CM17" i="9" s="1"/>
  <c r="AQ17" i="9"/>
  <c r="CE17" i="9" s="1"/>
  <c r="AP17" i="9"/>
  <c r="CM16" i="9"/>
  <c r="CJ16" i="9"/>
  <c r="CF16" i="9"/>
  <c r="AZ16" i="9"/>
  <c r="AY16" i="9"/>
  <c r="AX16" i="9"/>
  <c r="AW16" i="9"/>
  <c r="AV16" i="9"/>
  <c r="AU16" i="9"/>
  <c r="AT16" i="9"/>
  <c r="AS16" i="9"/>
  <c r="AR16" i="9"/>
  <c r="AQ16" i="9"/>
  <c r="AP16" i="9"/>
  <c r="C16" i="9"/>
  <c r="D16" i="9" s="1"/>
  <c r="B16" i="9"/>
  <c r="CF15" i="9"/>
  <c r="CD15" i="9"/>
  <c r="CC15" i="9"/>
  <c r="CB15" i="9"/>
  <c r="AZ15" i="9"/>
  <c r="AY15" i="9"/>
  <c r="AX15" i="9"/>
  <c r="AW15" i="9"/>
  <c r="AV15" i="9"/>
  <c r="AU15" i="9"/>
  <c r="AT15" i="9"/>
  <c r="AS15" i="9"/>
  <c r="AR15" i="9"/>
  <c r="CN15" i="9" s="1"/>
  <c r="AQ15" i="9"/>
  <c r="AP15" i="9"/>
  <c r="D15" i="9"/>
  <c r="C15" i="9"/>
  <c r="B15" i="9"/>
  <c r="CN14" i="9"/>
  <c r="CM14" i="9"/>
  <c r="CM26" i="9" s="1"/>
  <c r="CL14" i="9"/>
  <c r="CK14" i="9"/>
  <c r="CJ14" i="9"/>
  <c r="CG14" i="9"/>
  <c r="CG44" i="9" s="1"/>
  <c r="CF14" i="9"/>
  <c r="CE14" i="9"/>
  <c r="CD14" i="9"/>
  <c r="CD38" i="9" s="1"/>
  <c r="CC14" i="9"/>
  <c r="CC42" i="9" s="1"/>
  <c r="CB14" i="9"/>
  <c r="BL14" i="9"/>
  <c r="BJ14" i="9"/>
  <c r="BF14" i="9"/>
  <c r="BD14" i="9"/>
  <c r="BD38" i="9" s="1"/>
  <c r="BC14" i="9"/>
  <c r="BC45" i="9" s="1"/>
  <c r="BB14" i="9"/>
  <c r="T4" i="9"/>
  <c r="K4" i="9"/>
  <c r="E4" i="9"/>
  <c r="AX45" i="8"/>
  <c r="AW45" i="8"/>
  <c r="AV45" i="8"/>
  <c r="AU45" i="8"/>
  <c r="AX44" i="8"/>
  <c r="AW44" i="8"/>
  <c r="AV44" i="8"/>
  <c r="AU44" i="8"/>
  <c r="AX43" i="8"/>
  <c r="AW43" i="8"/>
  <c r="AV43" i="8"/>
  <c r="AU43" i="8"/>
  <c r="AX42" i="8"/>
  <c r="AW42" i="8"/>
  <c r="AV42" i="8"/>
  <c r="AU42" i="8"/>
  <c r="AX41" i="8"/>
  <c r="AW41" i="8"/>
  <c r="AV41" i="8"/>
  <c r="AU41" i="8"/>
  <c r="AX40" i="8"/>
  <c r="AW40" i="8"/>
  <c r="AV40" i="8"/>
  <c r="AU40" i="8"/>
  <c r="AX39" i="8"/>
  <c r="AW39" i="8"/>
  <c r="AV39" i="8"/>
  <c r="AU39" i="8"/>
  <c r="AX38" i="8"/>
  <c r="AW38" i="8"/>
  <c r="AV38" i="8"/>
  <c r="AU38" i="8"/>
  <c r="AX37" i="8"/>
  <c r="AW37" i="8"/>
  <c r="AV37" i="8"/>
  <c r="AU37" i="8"/>
  <c r="AX36" i="8"/>
  <c r="AW36" i="8"/>
  <c r="AV36" i="8"/>
  <c r="AU36" i="8"/>
  <c r="AX35" i="8"/>
  <c r="AW35" i="8"/>
  <c r="AV35" i="8"/>
  <c r="AU35" i="8"/>
  <c r="AX34" i="8"/>
  <c r="AW34" i="8"/>
  <c r="AV34" i="8"/>
  <c r="AU34" i="8"/>
  <c r="AX33" i="8"/>
  <c r="AW33" i="8"/>
  <c r="AV33" i="8"/>
  <c r="AU33" i="8"/>
  <c r="AX32" i="8"/>
  <c r="AW32" i="8"/>
  <c r="AV32" i="8"/>
  <c r="AU32" i="8"/>
  <c r="AX31" i="8"/>
  <c r="AW31" i="8"/>
  <c r="AV31" i="8"/>
  <c r="AU31" i="8"/>
  <c r="AX30" i="8"/>
  <c r="AW30" i="8"/>
  <c r="AV30" i="8"/>
  <c r="AU30" i="8"/>
  <c r="AX29" i="8"/>
  <c r="AW29" i="8"/>
  <c r="AV29" i="8"/>
  <c r="AU29" i="8"/>
  <c r="AX28" i="8"/>
  <c r="AW28" i="8"/>
  <c r="AV28" i="8"/>
  <c r="AU28" i="8"/>
  <c r="AX27" i="8"/>
  <c r="AW27" i="8"/>
  <c r="AV27" i="8"/>
  <c r="AU27" i="8"/>
  <c r="AX26" i="8"/>
  <c r="AW26" i="8"/>
  <c r="AV26" i="8"/>
  <c r="AU26" i="8"/>
  <c r="AX25" i="8"/>
  <c r="AW25" i="8"/>
  <c r="AV25" i="8"/>
  <c r="AU25" i="8"/>
  <c r="AX24" i="8"/>
  <c r="AW24" i="8"/>
  <c r="AV24" i="8"/>
  <c r="AU24" i="8"/>
  <c r="AX23" i="8"/>
  <c r="AW23" i="8"/>
  <c r="AV23" i="8"/>
  <c r="AU23" i="8"/>
  <c r="AX22" i="8"/>
  <c r="AW22" i="8"/>
  <c r="AV22" i="8"/>
  <c r="AU22" i="8"/>
  <c r="AX21" i="8"/>
  <c r="AW21" i="8"/>
  <c r="AV21" i="8"/>
  <c r="AU21" i="8"/>
  <c r="AX20" i="8"/>
  <c r="AW20" i="8"/>
  <c r="AV20" i="8"/>
  <c r="AU20" i="8"/>
  <c r="AX19" i="8"/>
  <c r="AW19" i="8"/>
  <c r="AV19" i="8"/>
  <c r="AU19" i="8"/>
  <c r="AX18" i="8"/>
  <c r="AW18" i="8"/>
  <c r="AV18" i="8"/>
  <c r="AU18" i="8"/>
  <c r="AX17" i="8"/>
  <c r="AW17" i="8"/>
  <c r="AV17" i="8"/>
  <c r="AU17" i="8"/>
  <c r="AX16" i="8"/>
  <c r="AW16" i="8"/>
  <c r="AV16" i="8"/>
  <c r="AU16" i="8"/>
  <c r="BC19" i="9" l="1"/>
  <c r="BB16" i="9"/>
  <c r="BB23" i="9"/>
  <c r="BB15" i="9"/>
  <c r="BD20" i="9"/>
  <c r="BB24" i="9"/>
  <c r="BD22" i="9"/>
  <c r="BB26" i="9"/>
  <c r="BJ26" i="9" s="1"/>
  <c r="BB20" i="9"/>
  <c r="BC20" i="9"/>
  <c r="BB19" i="9"/>
  <c r="BK19" i="9" s="1"/>
  <c r="BB21" i="9"/>
  <c r="BC32" i="9"/>
  <c r="BB40" i="9"/>
  <c r="BJ40" i="9" s="1"/>
  <c r="CJ15" i="9"/>
  <c r="CB35" i="9"/>
  <c r="CJ38" i="9"/>
  <c r="CM15" i="9"/>
  <c r="CJ23" i="9"/>
  <c r="CL28" i="9"/>
  <c r="CD41" i="9"/>
  <c r="CE41" i="9"/>
  <c r="CF20" i="9"/>
  <c r="CL30" i="9"/>
  <c r="CM30" i="9"/>
  <c r="CF17" i="9"/>
  <c r="CB43" i="9"/>
  <c r="CC22" i="9"/>
  <c r="CE45" i="9"/>
  <c r="CG17" i="9"/>
  <c r="CD22" i="9"/>
  <c r="BJ24" i="9"/>
  <c r="BJ16" i="9"/>
  <c r="BJ15" i="9"/>
  <c r="BK15" i="9" s="1"/>
  <c r="CL31" i="9"/>
  <c r="CL43" i="9"/>
  <c r="CL39" i="9"/>
  <c r="CL37" i="9"/>
  <c r="CL26" i="9"/>
  <c r="CL45" i="9"/>
  <c r="CL38" i="9"/>
  <c r="CL16" i="9"/>
  <c r="CL34" i="9"/>
  <c r="CN20" i="9"/>
  <c r="BD27" i="9"/>
  <c r="BJ27" i="9"/>
  <c r="BK27" i="9" s="1"/>
  <c r="CK45" i="9"/>
  <c r="CK33" i="9"/>
  <c r="CK24" i="9"/>
  <c r="CK43" i="9"/>
  <c r="CK39" i="9"/>
  <c r="CK16" i="9"/>
  <c r="CK38" i="9"/>
  <c r="CN38" i="9"/>
  <c r="CN26" i="9"/>
  <c r="CN41" i="9"/>
  <c r="CN45" i="9"/>
  <c r="CN37" i="9"/>
  <c r="CN21" i="9"/>
  <c r="CN29" i="9"/>
  <c r="CN16" i="9"/>
  <c r="CN33" i="9"/>
  <c r="CN40" i="9"/>
  <c r="CD17" i="9"/>
  <c r="CL33" i="9"/>
  <c r="CN34" i="9"/>
  <c r="BE40" i="9"/>
  <c r="C17" i="9"/>
  <c r="CK21" i="9"/>
  <c r="CN32" i="9"/>
  <c r="BJ39" i="9"/>
  <c r="BD16" i="9"/>
  <c r="BC21" i="9"/>
  <c r="BC44" i="9"/>
  <c r="CK40" i="9"/>
  <c r="BD44" i="9"/>
  <c r="CN36" i="9"/>
  <c r="CM36" i="9"/>
  <c r="CL36" i="9"/>
  <c r="CK36" i="9"/>
  <c r="CJ36" i="9"/>
  <c r="CC17" i="9"/>
  <c r="CB17" i="9"/>
  <c r="CN35" i="9"/>
  <c r="CM35" i="9"/>
  <c r="CK35" i="9"/>
  <c r="CL35" i="9"/>
  <c r="BC40" i="9"/>
  <c r="BC28" i="9"/>
  <c r="BC35" i="9"/>
  <c r="BC31" i="9"/>
  <c r="BC34" i="9"/>
  <c r="BC39" i="9"/>
  <c r="BC43" i="9"/>
  <c r="BK43" i="9" s="1"/>
  <c r="BC15" i="9"/>
  <c r="BC26" i="9"/>
  <c r="BC22" i="9"/>
  <c r="BK14" i="9"/>
  <c r="BC27" i="9"/>
  <c r="BE14" i="9"/>
  <c r="CN22" i="9"/>
  <c r="BD39" i="9"/>
  <c r="BD35" i="9"/>
  <c r="BD23" i="9"/>
  <c r="BD43" i="9"/>
  <c r="BD26" i="9"/>
  <c r="BD40" i="9"/>
  <c r="BD30" i="9"/>
  <c r="BD17" i="9"/>
  <c r="CG15" i="9"/>
  <c r="CE15" i="9"/>
  <c r="CK18" i="9"/>
  <c r="CD23" i="9"/>
  <c r="CC23" i="9"/>
  <c r="CB23" i="9"/>
  <c r="CF23" i="9"/>
  <c r="CE23" i="9"/>
  <c r="BF40" i="9"/>
  <c r="BF33" i="9"/>
  <c r="BH33" i="9" s="1"/>
  <c r="BF38" i="9"/>
  <c r="BF19" i="9"/>
  <c r="BN14" i="9"/>
  <c r="BF23" i="9"/>
  <c r="BF20" i="9"/>
  <c r="CL15" i="9"/>
  <c r="CF18" i="9"/>
  <c r="CN23" i="9"/>
  <c r="CL23" i="9"/>
  <c r="CK26" i="9"/>
  <c r="BC33" i="9"/>
  <c r="BD45" i="9"/>
  <c r="BJ20" i="9"/>
  <c r="BB38" i="9"/>
  <c r="BC16" i="9"/>
  <c r="CL18" i="9"/>
  <c r="CN18" i="9"/>
  <c r="CJ18" i="9"/>
  <c r="CC28" i="9"/>
  <c r="CB28" i="9"/>
  <c r="CF28" i="9"/>
  <c r="CG28" i="9"/>
  <c r="CE28" i="9"/>
  <c r="CD28" i="9"/>
  <c r="BB31" i="9"/>
  <c r="BD33" i="9"/>
  <c r="BJ36" i="9"/>
  <c r="CK23" i="9"/>
  <c r="CN27" i="9"/>
  <c r="CM27" i="9"/>
  <c r="CL27" i="9"/>
  <c r="CK27" i="9"/>
  <c r="CJ27" i="9"/>
  <c r="CJ25" i="9"/>
  <c r="CN25" i="9"/>
  <c r="CK25" i="9"/>
  <c r="CM25" i="9"/>
  <c r="CL25" i="9"/>
  <c r="CC45" i="9"/>
  <c r="CC29" i="9"/>
  <c r="CC41" i="9"/>
  <c r="CC38" i="9"/>
  <c r="CC30" i="9"/>
  <c r="CC33" i="9"/>
  <c r="CC31" i="9"/>
  <c r="CC43" i="9"/>
  <c r="BC17" i="9"/>
  <c r="CK19" i="9"/>
  <c r="BD31" i="9"/>
  <c r="CE36" i="9"/>
  <c r="BE15" i="9"/>
  <c r="BD18" i="9"/>
  <c r="CL19" i="9"/>
  <c r="BJ22" i="9"/>
  <c r="BC29" i="9"/>
  <c r="BC30" i="9"/>
  <c r="BC42" i="9"/>
  <c r="BC38" i="9"/>
  <c r="CD36" i="9"/>
  <c r="CC36" i="9"/>
  <c r="CB36" i="9"/>
  <c r="CK28" i="9"/>
  <c r="BD32" i="9"/>
  <c r="CC16" i="9"/>
  <c r="BD29" i="9"/>
  <c r="CG36" i="9"/>
  <c r="BJ23" i="9"/>
  <c r="BC41" i="9"/>
  <c r="BK41" i="9" s="1"/>
  <c r="BL41" i="9" s="1"/>
  <c r="BJ43" i="9"/>
  <c r="CG38" i="9"/>
  <c r="CG30" i="9"/>
  <c r="CG41" i="9"/>
  <c r="CG43" i="9"/>
  <c r="CG45" i="9"/>
  <c r="CG29" i="9"/>
  <c r="CG26" i="9"/>
  <c r="CG35" i="9"/>
  <c r="CG16" i="9"/>
  <c r="CL20" i="9"/>
  <c r="BC23" i="9"/>
  <c r="BD41" i="9"/>
  <c r="CL17" i="9"/>
  <c r="CK17" i="9"/>
  <c r="CJ17" i="9"/>
  <c r="CN17" i="9"/>
  <c r="BJ18" i="9"/>
  <c r="BJ21" i="9"/>
  <c r="CG27" i="9"/>
  <c r="CF27" i="9"/>
  <c r="CE27" i="9"/>
  <c r="CD27" i="9"/>
  <c r="CK42" i="9"/>
  <c r="BJ17" i="9"/>
  <c r="BD21" i="9"/>
  <c r="CD25" i="9"/>
  <c r="CC25" i="9"/>
  <c r="CB25" i="9"/>
  <c r="CG25" i="9"/>
  <c r="CF25" i="9"/>
  <c r="BJ32" i="9"/>
  <c r="CK37" i="9"/>
  <c r="CJ45" i="9"/>
  <c r="CJ33" i="9"/>
  <c r="CJ24" i="9"/>
  <c r="CJ21" i="9"/>
  <c r="CJ19" i="9"/>
  <c r="CJ32" i="9"/>
  <c r="BD15" i="9"/>
  <c r="BC18" i="9"/>
  <c r="CF32" i="9"/>
  <c r="CE32" i="9"/>
  <c r="CD32" i="9"/>
  <c r="CC32" i="9"/>
  <c r="CB32" i="9"/>
  <c r="CJ20" i="9"/>
  <c r="CK22" i="9"/>
  <c r="CD26" i="9"/>
  <c r="CD29" i="9"/>
  <c r="CL32" i="9"/>
  <c r="CK32" i="9"/>
  <c r="CG32" i="9"/>
  <c r="CE35" i="9"/>
  <c r="CD35" i="9"/>
  <c r="CC35" i="9"/>
  <c r="CD45" i="9"/>
  <c r="CM20" i="9"/>
  <c r="CM22" i="9"/>
  <c r="BB35" i="9"/>
  <c r="CD37" i="9"/>
  <c r="CC37" i="9"/>
  <c r="CB37" i="9"/>
  <c r="CG37" i="9"/>
  <c r="CF37" i="9"/>
  <c r="BJ44" i="9"/>
  <c r="CM32" i="9"/>
  <c r="CJ37" i="9"/>
  <c r="CE37" i="9"/>
  <c r="CM19" i="9"/>
  <c r="CM21" i="9"/>
  <c r="BB25" i="9"/>
  <c r="CM28" i="9"/>
  <c r="CM37" i="9"/>
  <c r="CG39" i="9"/>
  <c r="CF39" i="9"/>
  <c r="CE39" i="9"/>
  <c r="CD39" i="9"/>
  <c r="CC39" i="9"/>
  <c r="CN43" i="9"/>
  <c r="CM43" i="9"/>
  <c r="CJ43" i="9"/>
  <c r="CD43" i="9"/>
  <c r="CM45" i="9"/>
  <c r="CB41" i="9"/>
  <c r="CB29" i="9"/>
  <c r="CB45" i="9"/>
  <c r="BC37" i="9"/>
  <c r="CN39" i="9"/>
  <c r="CM39" i="9"/>
  <c r="CJ39" i="9"/>
  <c r="BD37" i="9"/>
  <c r="CL41" i="9"/>
  <c r="BC25" i="9"/>
  <c r="CB31" i="9"/>
  <c r="CK34" i="9"/>
  <c r="CJ34" i="9"/>
  <c r="CE43" i="9"/>
  <c r="CE31" i="9"/>
  <c r="CE42" i="9"/>
  <c r="CD24" i="9"/>
  <c r="CG24" i="9"/>
  <c r="CF24" i="9"/>
  <c r="BD25" i="9"/>
  <c r="CN31" i="9"/>
  <c r="CG34" i="9"/>
  <c r="CE34" i="9"/>
  <c r="CD34" i="9"/>
  <c r="BJ19" i="9"/>
  <c r="CN24" i="9"/>
  <c r="CM24" i="9"/>
  <c r="CL24" i="9"/>
  <c r="CJ28" i="9"/>
  <c r="CD31" i="9"/>
  <c r="CC34" i="9"/>
  <c r="BK45" i="9"/>
  <c r="CM41" i="9"/>
  <c r="CM38" i="9"/>
  <c r="CB16" i="9"/>
  <c r="CE20" i="9"/>
  <c r="CD20" i="9"/>
  <c r="CC20" i="9"/>
  <c r="CG20" i="9"/>
  <c r="CC21" i="9"/>
  <c r="CB21" i="9"/>
  <c r="CG22" i="9"/>
  <c r="CB22" i="9"/>
  <c r="CB30" i="9"/>
  <c r="CD42" i="9"/>
  <c r="CF44" i="9"/>
  <c r="CE44" i="9"/>
  <c r="CD44" i="9"/>
  <c r="CC44" i="9"/>
  <c r="CB44" i="9"/>
  <c r="CG19" i="9"/>
  <c r="CF19" i="9"/>
  <c r="CK20" i="9"/>
  <c r="CJ22" i="9"/>
  <c r="CK30" i="9"/>
  <c r="CJ30" i="9"/>
  <c r="CM31" i="9"/>
  <c r="CD33" i="9"/>
  <c r="BJ34" i="9"/>
  <c r="BC36" i="9"/>
  <c r="CB38" i="9"/>
  <c r="CB42" i="9"/>
  <c r="CL44" i="9"/>
  <c r="CK44" i="9"/>
  <c r="CJ44" i="9"/>
  <c r="CN44" i="9"/>
  <c r="CK15" i="9"/>
  <c r="CD16" i="9"/>
  <c r="CN19" i="9"/>
  <c r="BB30" i="9"/>
  <c r="CE33" i="9"/>
  <c r="BD36" i="9"/>
  <c r="CD40" i="9"/>
  <c r="CJ42" i="9"/>
  <c r="CE16" i="9"/>
  <c r="CD30" i="9"/>
  <c r="CC40" i="9"/>
  <c r="CB40" i="9"/>
  <c r="CF40" i="9"/>
  <c r="CE40" i="9"/>
  <c r="CG40" i="9"/>
  <c r="BB42" i="9"/>
  <c r="BD24" i="9"/>
  <c r="CM29" i="9"/>
  <c r="BB37" i="9"/>
  <c r="CM40" i="9"/>
  <c r="CL40" i="9"/>
  <c r="BB29" i="9"/>
  <c r="CF30" i="9"/>
  <c r="CF42" i="9"/>
  <c r="CG42" i="9"/>
  <c r="BJ33" i="9"/>
  <c r="BJ45" i="9"/>
  <c r="CJ29" i="9"/>
  <c r="BJ41" i="9"/>
  <c r="CJ41" i="9"/>
  <c r="CK29" i="9"/>
  <c r="CK41" i="9"/>
  <c r="CL29" i="9"/>
  <c r="AU15" i="8"/>
  <c r="AV15" i="8"/>
  <c r="AW15" i="8"/>
  <c r="AX15" i="8"/>
  <c r="BL19" i="9" l="1"/>
  <c r="BH19" i="9"/>
  <c r="BK40" i="9"/>
  <c r="BK36" i="9"/>
  <c r="BH20" i="9"/>
  <c r="CD46" i="9"/>
  <c r="H9" i="9" s="1"/>
  <c r="CB46" i="9"/>
  <c r="B9" i="9" s="1"/>
  <c r="CC46" i="9"/>
  <c r="E9" i="9" s="1"/>
  <c r="CJ46" i="9"/>
  <c r="E7" i="9" s="1"/>
  <c r="CM46" i="9"/>
  <c r="Z7" i="9" s="1"/>
  <c r="CN46" i="9"/>
  <c r="AC7" i="9" s="1"/>
  <c r="BH41" i="9"/>
  <c r="BE35" i="9"/>
  <c r="BG35" i="9" s="1"/>
  <c r="BE42" i="9"/>
  <c r="BG42" i="9" s="1"/>
  <c r="BE26" i="9"/>
  <c r="BE38" i="9"/>
  <c r="BG38" i="9" s="1"/>
  <c r="BR38" i="9" s="1"/>
  <c r="BE18" i="9"/>
  <c r="BG18" i="9" s="1"/>
  <c r="BE23" i="9"/>
  <c r="BG23" i="9" s="1"/>
  <c r="BE36" i="9"/>
  <c r="BM36" i="9" s="1"/>
  <c r="BE21" i="9"/>
  <c r="BE34" i="9"/>
  <c r="BM14" i="9"/>
  <c r="BE17" i="9"/>
  <c r="BE45" i="9"/>
  <c r="BE37" i="9"/>
  <c r="BE19" i="9"/>
  <c r="BE24" i="9"/>
  <c r="BF29" i="9"/>
  <c r="BF18" i="9"/>
  <c r="BH18" i="9" s="1"/>
  <c r="BF24" i="9"/>
  <c r="BH24" i="9" s="1"/>
  <c r="BE30" i="9"/>
  <c r="BE22" i="9"/>
  <c r="BG22" i="9" s="1"/>
  <c r="BK18" i="9"/>
  <c r="BL18" i="9" s="1"/>
  <c r="BE20" i="9"/>
  <c r="BF21" i="9"/>
  <c r="BH21" i="9" s="1"/>
  <c r="BG27" i="9"/>
  <c r="BL27" i="9"/>
  <c r="BE44" i="9"/>
  <c r="BG44" i="9" s="1"/>
  <c r="BR44" i="9" s="1"/>
  <c r="BH38" i="9"/>
  <c r="BJ38" i="9"/>
  <c r="BF22" i="9"/>
  <c r="BH22" i="9" s="1"/>
  <c r="BE33" i="9"/>
  <c r="BH29" i="9"/>
  <c r="BG26" i="9"/>
  <c r="BR26" i="9" s="1"/>
  <c r="BK26" i="9"/>
  <c r="BE39" i="9"/>
  <c r="BG39" i="9" s="1"/>
  <c r="BJ37" i="9"/>
  <c r="BK37" i="9"/>
  <c r="BL37" i="9" s="1"/>
  <c r="BF34" i="9"/>
  <c r="BH34" i="9" s="1"/>
  <c r="BL36" i="9"/>
  <c r="BF41" i="9"/>
  <c r="BE29" i="9"/>
  <c r="BG29" i="9" s="1"/>
  <c r="BF25" i="9"/>
  <c r="BH25" i="9" s="1"/>
  <c r="BG28" i="9"/>
  <c r="BR28" i="9" s="1"/>
  <c r="BK28" i="9"/>
  <c r="BK44" i="9"/>
  <c r="BL44" i="9" s="1"/>
  <c r="BF37" i="9"/>
  <c r="BH37" i="9" s="1"/>
  <c r="BE25" i="9"/>
  <c r="BG25" i="9" s="1"/>
  <c r="BF15" i="9"/>
  <c r="BH15" i="9" s="1"/>
  <c r="BG17" i="9"/>
  <c r="BR17" i="9" s="1"/>
  <c r="CK46" i="9"/>
  <c r="T7" i="9" s="1"/>
  <c r="BE41" i="9"/>
  <c r="BM41" i="9" s="1"/>
  <c r="BE32" i="9"/>
  <c r="BG32" i="9" s="1"/>
  <c r="BH42" i="9"/>
  <c r="BJ42" i="9"/>
  <c r="BE31" i="9"/>
  <c r="BG31" i="9" s="1"/>
  <c r="BK17" i="9"/>
  <c r="BF26" i="9"/>
  <c r="BH26" i="9" s="1"/>
  <c r="BK20" i="9"/>
  <c r="BL43" i="9"/>
  <c r="CG46" i="9"/>
  <c r="Q7" i="9" s="1"/>
  <c r="BF45" i="9"/>
  <c r="BH45" i="9" s="1"/>
  <c r="BL40" i="9"/>
  <c r="BE28" i="9"/>
  <c r="BH40" i="9"/>
  <c r="BG40" i="9"/>
  <c r="BR40" i="9" s="1"/>
  <c r="BJ25" i="9"/>
  <c r="BL17" i="9"/>
  <c r="BJ31" i="9"/>
  <c r="BF30" i="9"/>
  <c r="BH30" i="9" s="1"/>
  <c r="BK23" i="9"/>
  <c r="BL23" i="9" s="1"/>
  <c r="BG30" i="9"/>
  <c r="BF42" i="9"/>
  <c r="BG15" i="9"/>
  <c r="BR15" i="9" s="1"/>
  <c r="BL20" i="9"/>
  <c r="BL15" i="9"/>
  <c r="BM15" i="9" s="1"/>
  <c r="BN15" i="9" s="1"/>
  <c r="BJ30" i="9"/>
  <c r="BK30" i="9" s="1"/>
  <c r="BF35" i="9"/>
  <c r="BH35" i="9" s="1"/>
  <c r="BJ35" i="9"/>
  <c r="BF28" i="9"/>
  <c r="BH28" i="9" s="1"/>
  <c r="BK16" i="9"/>
  <c r="BL16" i="9"/>
  <c r="BF31" i="9"/>
  <c r="BH31" i="9" s="1"/>
  <c r="BH23" i="9"/>
  <c r="BK39" i="9"/>
  <c r="BL39" i="9" s="1"/>
  <c r="BK22" i="9"/>
  <c r="BL22" i="9" s="1"/>
  <c r="BF43" i="9"/>
  <c r="BE16" i="9"/>
  <c r="BM16" i="9" s="1"/>
  <c r="BK33" i="9"/>
  <c r="BL33" i="9" s="1"/>
  <c r="CL46" i="9"/>
  <c r="W7" i="9" s="1"/>
  <c r="BF27" i="9"/>
  <c r="BH27" i="9" s="1"/>
  <c r="BE43" i="9"/>
  <c r="BG43" i="9" s="1"/>
  <c r="BF16" i="9"/>
  <c r="BH16" i="9" s="1"/>
  <c r="BF39" i="9"/>
  <c r="BH39" i="9" s="1"/>
  <c r="BJ29" i="9"/>
  <c r="BK34" i="9"/>
  <c r="BL34" i="9" s="1"/>
  <c r="BE27" i="9"/>
  <c r="BF36" i="9"/>
  <c r="BF32" i="9"/>
  <c r="BH32" i="9" s="1"/>
  <c r="BL45" i="9"/>
  <c r="BK32" i="9"/>
  <c r="BL32" i="9" s="1"/>
  <c r="BF17" i="9"/>
  <c r="BH17" i="9" s="1"/>
  <c r="BF44" i="9"/>
  <c r="BH44" i="9" s="1"/>
  <c r="BK21" i="9"/>
  <c r="D17" i="9"/>
  <c r="C18" i="9"/>
  <c r="B17" i="9"/>
  <c r="BK24" i="9"/>
  <c r="BL24" i="9" s="1"/>
  <c r="BL21" i="9"/>
  <c r="BF14" i="8"/>
  <c r="BR27" i="9" l="1"/>
  <c r="BR22" i="9"/>
  <c r="BM43" i="9"/>
  <c r="BN43" i="9" s="1"/>
  <c r="BG36" i="9"/>
  <c r="BR42" i="9"/>
  <c r="U42" i="9" s="1"/>
  <c r="BG16" i="9"/>
  <c r="BR16" i="9" s="1"/>
  <c r="CI16" i="9" s="1"/>
  <c r="BR29" i="9"/>
  <c r="U29" i="9" s="1"/>
  <c r="BN36" i="9"/>
  <c r="BP36" i="9" s="1"/>
  <c r="BM17" i="9"/>
  <c r="BN17" i="9" s="1"/>
  <c r="BP17" i="9" s="1"/>
  <c r="CI22" i="9"/>
  <c r="U22" i="9"/>
  <c r="BZ22" i="9"/>
  <c r="CA22" i="9"/>
  <c r="BO16" i="9"/>
  <c r="BL35" i="9"/>
  <c r="BN37" i="9"/>
  <c r="BM26" i="9"/>
  <c r="CA29" i="9"/>
  <c r="CE29" i="9" s="1"/>
  <c r="BP15" i="9"/>
  <c r="BR35" i="9"/>
  <c r="U44" i="9"/>
  <c r="CI44" i="9"/>
  <c r="BZ44" i="9"/>
  <c r="BX44" i="9" s="1"/>
  <c r="AG44" i="9" s="1"/>
  <c r="CA44" i="9"/>
  <c r="BP16" i="9"/>
  <c r="BR39" i="9"/>
  <c r="BO41" i="9"/>
  <c r="BM22" i="9"/>
  <c r="BN22" i="9" s="1"/>
  <c r="BM39" i="9"/>
  <c r="BN39" i="9" s="1"/>
  <c r="BP39" i="9" s="1"/>
  <c r="BK42" i="9"/>
  <c r="BR25" i="9"/>
  <c r="BL42" i="9"/>
  <c r="U15" i="9"/>
  <c r="CI15" i="9"/>
  <c r="CA15" i="9"/>
  <c r="BZ15" i="9"/>
  <c r="BX15" i="9" s="1"/>
  <c r="BH36" i="9"/>
  <c r="CI28" i="9"/>
  <c r="U28" i="9"/>
  <c r="CA28" i="9"/>
  <c r="BZ28" i="9"/>
  <c r="BZ40" i="9"/>
  <c r="BY40" i="9" s="1"/>
  <c r="AI40" i="9" s="1"/>
  <c r="U40" i="9"/>
  <c r="CI40" i="9"/>
  <c r="CA40" i="9"/>
  <c r="BR32" i="9"/>
  <c r="CI26" i="9"/>
  <c r="U26" i="9"/>
  <c r="CA26" i="9"/>
  <c r="BZ26" i="9"/>
  <c r="CI27" i="9"/>
  <c r="U27" i="9"/>
  <c r="BZ27" i="9"/>
  <c r="CA27" i="9"/>
  <c r="BM27" i="9"/>
  <c r="BG20" i="9"/>
  <c r="BR20" i="9" s="1"/>
  <c r="BM20" i="9"/>
  <c r="BN20" i="9" s="1"/>
  <c r="BR30" i="9"/>
  <c r="BR18" i="9"/>
  <c r="BM18" i="9"/>
  <c r="BN18" i="9" s="1"/>
  <c r="BN16" i="9"/>
  <c r="BM32" i="9"/>
  <c r="BN32" i="9" s="1"/>
  <c r="BP32" i="9" s="1"/>
  <c r="BO15" i="9"/>
  <c r="BU15" i="9" s="1"/>
  <c r="BY15" i="9"/>
  <c r="BV15" i="9"/>
  <c r="BK31" i="9"/>
  <c r="BN45" i="9"/>
  <c r="BP45" i="9" s="1"/>
  <c r="BG45" i="9"/>
  <c r="BR45" i="9" s="1"/>
  <c r="BL31" i="9"/>
  <c r="BR23" i="9"/>
  <c r="BM37" i="9"/>
  <c r="BG37" i="9"/>
  <c r="BR37" i="9" s="1"/>
  <c r="BM21" i="9"/>
  <c r="BN21" i="9" s="1"/>
  <c r="BG41" i="9"/>
  <c r="BR41" i="9" s="1"/>
  <c r="BM40" i="9"/>
  <c r="BN40" i="9" s="1"/>
  <c r="BP40" i="9" s="1"/>
  <c r="BK38" i="9"/>
  <c r="BL38" i="9" s="1"/>
  <c r="BM42" i="9"/>
  <c r="BN42" i="9" s="1"/>
  <c r="CI38" i="9"/>
  <c r="U38" i="9"/>
  <c r="CA38" i="9"/>
  <c r="BZ38" i="9"/>
  <c r="BX38" i="9" s="1"/>
  <c r="AG38" i="9" s="1"/>
  <c r="BH43" i="9"/>
  <c r="BN41" i="9"/>
  <c r="BP41" i="9" s="1"/>
  <c r="BG21" i="9"/>
  <c r="BR21" i="9" s="1"/>
  <c r="BM45" i="9"/>
  <c r="BK35" i="9"/>
  <c r="BL26" i="9"/>
  <c r="BL30" i="9"/>
  <c r="BM30" i="9"/>
  <c r="BM44" i="9"/>
  <c r="B18" i="9"/>
  <c r="C19" i="9"/>
  <c r="D18" i="9"/>
  <c r="BK29" i="9"/>
  <c r="BR31" i="9"/>
  <c r="BM34" i="9"/>
  <c r="BN34" i="9" s="1"/>
  <c r="BM23" i="9"/>
  <c r="BN23" i="9" s="1"/>
  <c r="BP23" i="9" s="1"/>
  <c r="BO23" i="9"/>
  <c r="BR36" i="9"/>
  <c r="BO37" i="9"/>
  <c r="BP37" i="9"/>
  <c r="U17" i="9"/>
  <c r="CI17" i="9"/>
  <c r="CA17" i="9"/>
  <c r="BZ17" i="9"/>
  <c r="BG24" i="9"/>
  <c r="BR24" i="9" s="1"/>
  <c r="BM24" i="9"/>
  <c r="BM19" i="9"/>
  <c r="BG19" i="9"/>
  <c r="BR19" i="9" s="1"/>
  <c r="BN19" i="9"/>
  <c r="BP19" i="9" s="1"/>
  <c r="BM33" i="9"/>
  <c r="BG33" i="9"/>
  <c r="BR33" i="9" s="1"/>
  <c r="BK25" i="9"/>
  <c r="BM25" i="9" s="1"/>
  <c r="BL25" i="9"/>
  <c r="BL28" i="9"/>
  <c r="BG34" i="9"/>
  <c r="BR34" i="9" s="1"/>
  <c r="AR45" i="8"/>
  <c r="AQ45" i="8"/>
  <c r="AR44" i="8"/>
  <c r="AQ44" i="8"/>
  <c r="AR43" i="8"/>
  <c r="AQ43" i="8"/>
  <c r="AR42" i="8"/>
  <c r="AQ42" i="8"/>
  <c r="AR41" i="8"/>
  <c r="AQ41" i="8"/>
  <c r="AR40" i="8"/>
  <c r="AQ40" i="8"/>
  <c r="AR39" i="8"/>
  <c r="AQ39" i="8"/>
  <c r="AR38" i="8"/>
  <c r="AQ38" i="8"/>
  <c r="AR37" i="8"/>
  <c r="AQ37" i="8"/>
  <c r="AR36" i="8"/>
  <c r="AQ36" i="8"/>
  <c r="AR35" i="8"/>
  <c r="AQ35" i="8"/>
  <c r="AR34" i="8"/>
  <c r="AQ34" i="8"/>
  <c r="AR33" i="8"/>
  <c r="AQ33" i="8"/>
  <c r="AR32" i="8"/>
  <c r="AQ32" i="8"/>
  <c r="AR31" i="8"/>
  <c r="AQ31" i="8"/>
  <c r="AR30" i="8"/>
  <c r="AQ30" i="8"/>
  <c r="AR29" i="8"/>
  <c r="AQ29" i="8"/>
  <c r="AR28" i="8"/>
  <c r="AQ28" i="8"/>
  <c r="AR27" i="8"/>
  <c r="AQ27" i="8"/>
  <c r="AR26" i="8"/>
  <c r="AQ26" i="8"/>
  <c r="AR25" i="8"/>
  <c r="AQ25" i="8"/>
  <c r="AR24" i="8"/>
  <c r="AQ24" i="8"/>
  <c r="AR23" i="8"/>
  <c r="AQ23" i="8"/>
  <c r="AR22" i="8"/>
  <c r="AQ22" i="8"/>
  <c r="AR21" i="8"/>
  <c r="AQ21" i="8"/>
  <c r="AR20" i="8"/>
  <c r="AQ20" i="8"/>
  <c r="AR19" i="8"/>
  <c r="AQ19" i="8"/>
  <c r="AR18" i="8"/>
  <c r="AQ18" i="8"/>
  <c r="AR17" i="8"/>
  <c r="AQ17" i="8"/>
  <c r="AR16" i="8"/>
  <c r="AQ16" i="8"/>
  <c r="AR15" i="8"/>
  <c r="AQ15" i="8"/>
  <c r="BP43" i="9" l="1"/>
  <c r="BO43" i="9"/>
  <c r="CA42" i="9"/>
  <c r="BZ16" i="9"/>
  <c r="BO36" i="9"/>
  <c r="BM28" i="9"/>
  <c r="BN28" i="9" s="1"/>
  <c r="BW17" i="9"/>
  <c r="AE17" i="9" s="1"/>
  <c r="BO17" i="9"/>
  <c r="CA16" i="9"/>
  <c r="BZ29" i="9"/>
  <c r="BS29" i="9" s="1"/>
  <c r="W29" i="9" s="1"/>
  <c r="BZ42" i="9"/>
  <c r="BX42" i="9" s="1"/>
  <c r="AG42" i="9" s="1"/>
  <c r="U16" i="9"/>
  <c r="BN30" i="9"/>
  <c r="BO30" i="9" s="1"/>
  <c r="BM35" i="9"/>
  <c r="BN35" i="9" s="1"/>
  <c r="CI42" i="9"/>
  <c r="CI29" i="9"/>
  <c r="BN27" i="9"/>
  <c r="BP27" i="9" s="1"/>
  <c r="BW27" i="9" s="1"/>
  <c r="AE27" i="9" s="1"/>
  <c r="BU17" i="9"/>
  <c r="AA17" i="9" s="1"/>
  <c r="BY44" i="9"/>
  <c r="AI44" i="9" s="1"/>
  <c r="BV44" i="9"/>
  <c r="AC44" i="9" s="1"/>
  <c r="BY16" i="9"/>
  <c r="AI16" i="9" s="1"/>
  <c r="BV40" i="9"/>
  <c r="AC40" i="9" s="1"/>
  <c r="BW40" i="9"/>
  <c r="AE40" i="9" s="1"/>
  <c r="BW16" i="9"/>
  <c r="AE16" i="9" s="1"/>
  <c r="BO20" i="9"/>
  <c r="BP20" i="9"/>
  <c r="BO21" i="9"/>
  <c r="BP21" i="9"/>
  <c r="BO34" i="9"/>
  <c r="BP34" i="9"/>
  <c r="BO25" i="9"/>
  <c r="BU25" i="9" s="1"/>
  <c r="AA25" i="9" s="1"/>
  <c r="BP42" i="9"/>
  <c r="BP22" i="9"/>
  <c r="BW22" i="9" s="1"/>
  <c r="AE22" i="9" s="1"/>
  <c r="BO22" i="9"/>
  <c r="BU22" i="9" s="1"/>
  <c r="AA22" i="9" s="1"/>
  <c r="BN38" i="9"/>
  <c r="BP38" i="9" s="1"/>
  <c r="BW38" i="9" s="1"/>
  <c r="AE38" i="9" s="1"/>
  <c r="BP35" i="9"/>
  <c r="BO26" i="9"/>
  <c r="BU26" i="9" s="1"/>
  <c r="AA26" i="9" s="1"/>
  <c r="BP18" i="9"/>
  <c r="BO18" i="9"/>
  <c r="AG15" i="9"/>
  <c r="BS28" i="9"/>
  <c r="W28" i="9" s="1"/>
  <c r="BT28" i="9"/>
  <c r="Y28" i="9" s="1"/>
  <c r="BN33" i="9"/>
  <c r="BP33" i="9" s="1"/>
  <c r="AC15" i="9"/>
  <c r="BX17" i="9"/>
  <c r="AG17" i="9" s="1"/>
  <c r="BN44" i="9"/>
  <c r="BP44" i="9" s="1"/>
  <c r="BW44" i="9" s="1"/>
  <c r="AE44" i="9" s="1"/>
  <c r="U36" i="9"/>
  <c r="CI36" i="9"/>
  <c r="BZ36" i="9"/>
  <c r="CA36" i="9"/>
  <c r="BN24" i="9"/>
  <c r="BP24" i="9" s="1"/>
  <c r="CI24" i="9"/>
  <c r="BZ24" i="9"/>
  <c r="BX24" i="9" s="1"/>
  <c r="AG24" i="9" s="1"/>
  <c r="CA24" i="9"/>
  <c r="U24" i="9"/>
  <c r="AA15" i="9"/>
  <c r="BS26" i="9"/>
  <c r="W26" i="9" s="1"/>
  <c r="BT26" i="9"/>
  <c r="Y26" i="9" s="1"/>
  <c r="CI34" i="9"/>
  <c r="U34" i="9"/>
  <c r="BZ34" i="9"/>
  <c r="CA34" i="9"/>
  <c r="CA31" i="9"/>
  <c r="BZ31" i="9"/>
  <c r="U31" i="9"/>
  <c r="CI31" i="9"/>
  <c r="BM31" i="9"/>
  <c r="BN31" i="9" s="1"/>
  <c r="BP31" i="9" s="1"/>
  <c r="BW31" i="9" s="1"/>
  <c r="AE31" i="9" s="1"/>
  <c r="BN25" i="9"/>
  <c r="BP25" i="9" s="1"/>
  <c r="U21" i="9"/>
  <c r="CI21" i="9"/>
  <c r="CA21" i="9"/>
  <c r="BZ21" i="9"/>
  <c r="BM38" i="9"/>
  <c r="BY29" i="9"/>
  <c r="AI29" i="9" s="1"/>
  <c r="BL29" i="9"/>
  <c r="BN26" i="9"/>
  <c r="BP26" i="9" s="1"/>
  <c r="BW26" i="9" s="1"/>
  <c r="AE26" i="9" s="1"/>
  <c r="BV26" i="9"/>
  <c r="AC26" i="9" s="1"/>
  <c r="CI37" i="9"/>
  <c r="U37" i="9"/>
  <c r="CA37" i="9"/>
  <c r="BZ37" i="9"/>
  <c r="BW37" i="9" s="1"/>
  <c r="AE37" i="9" s="1"/>
  <c r="U30" i="9"/>
  <c r="CI30" i="9"/>
  <c r="CA30" i="9"/>
  <c r="CE30" i="9" s="1"/>
  <c r="CE46" i="9" s="1"/>
  <c r="K7" i="9" s="1"/>
  <c r="BZ30" i="9"/>
  <c r="CI25" i="9"/>
  <c r="U25" i="9"/>
  <c r="BZ25" i="9"/>
  <c r="BX25" i="9" s="1"/>
  <c r="AG25" i="9" s="1"/>
  <c r="CA25" i="9"/>
  <c r="BR43" i="9"/>
  <c r="BR46" i="9" s="1"/>
  <c r="U45" i="9"/>
  <c r="CI45" i="9"/>
  <c r="CA45" i="9"/>
  <c r="BZ45" i="9"/>
  <c r="BW45" i="9" s="1"/>
  <c r="AE45" i="9" s="1"/>
  <c r="BS27" i="9"/>
  <c r="W27" i="9" s="1"/>
  <c r="BT27" i="9"/>
  <c r="Y27" i="9" s="1"/>
  <c r="BO19" i="9"/>
  <c r="BS17" i="9"/>
  <c r="W17" i="9" s="1"/>
  <c r="BT17" i="9"/>
  <c r="Y17" i="9" s="1"/>
  <c r="CI41" i="9"/>
  <c r="CA41" i="9"/>
  <c r="U41" i="9"/>
  <c r="BZ41" i="9"/>
  <c r="BX41" i="9" s="1"/>
  <c r="AG41" i="9" s="1"/>
  <c r="BV27" i="9"/>
  <c r="AC27" i="9" s="1"/>
  <c r="BS40" i="9"/>
  <c r="W40" i="9" s="1"/>
  <c r="BT40" i="9"/>
  <c r="Y40" i="9" s="1"/>
  <c r="BW15" i="9"/>
  <c r="BS38" i="9"/>
  <c r="W38" i="9" s="1"/>
  <c r="BT38" i="9"/>
  <c r="Y38" i="9" s="1"/>
  <c r="BT22" i="9"/>
  <c r="Y22" i="9" s="1"/>
  <c r="BS22" i="9"/>
  <c r="W22" i="9" s="1"/>
  <c r="BT15" i="9"/>
  <c r="BS15" i="9"/>
  <c r="BO39" i="9"/>
  <c r="U33" i="9"/>
  <c r="CI33" i="9"/>
  <c r="CA33" i="9"/>
  <c r="BZ33" i="9"/>
  <c r="BY26" i="9"/>
  <c r="AI26" i="9" s="1"/>
  <c r="C20" i="9"/>
  <c r="D19" i="9"/>
  <c r="B19" i="9"/>
  <c r="BY28" i="9"/>
  <c r="AI28" i="9" s="1"/>
  <c r="BX40" i="9"/>
  <c r="AG40" i="9" s="1"/>
  <c r="BO42" i="9"/>
  <c r="BU42" i="9" s="1"/>
  <c r="AA42" i="9" s="1"/>
  <c r="CI39" i="9"/>
  <c r="U39" i="9"/>
  <c r="BZ39" i="9"/>
  <c r="BW39" i="9" s="1"/>
  <c r="AE39" i="9" s="1"/>
  <c r="CA39" i="9"/>
  <c r="BX27" i="9"/>
  <c r="AG27" i="9" s="1"/>
  <c r="AI15" i="9"/>
  <c r="BV22" i="9"/>
  <c r="AC22" i="9" s="1"/>
  <c r="BO32" i="9"/>
  <c r="BX22" i="9"/>
  <c r="AG22" i="9" s="1"/>
  <c r="BY22" i="9"/>
  <c r="AI22" i="9" s="1"/>
  <c r="U18" i="9"/>
  <c r="CI18" i="9"/>
  <c r="CA18" i="9"/>
  <c r="BZ18" i="9"/>
  <c r="BX18" i="9" s="1"/>
  <c r="BX26" i="9"/>
  <c r="AG26" i="9" s="1"/>
  <c r="BV38" i="9"/>
  <c r="AC38" i="9" s="1"/>
  <c r="BO45" i="9"/>
  <c r="BY17" i="9"/>
  <c r="AI17" i="9" s="1"/>
  <c r="BV28" i="9"/>
  <c r="AC28" i="9" s="1"/>
  <c r="BV42" i="9"/>
  <c r="AC42" i="9" s="1"/>
  <c r="BX29" i="9"/>
  <c r="AG29" i="9" s="1"/>
  <c r="U19" i="9"/>
  <c r="CI19" i="9"/>
  <c r="CA19" i="9"/>
  <c r="BZ19" i="9"/>
  <c r="BX28" i="9"/>
  <c r="AG28" i="9" s="1"/>
  <c r="BT44" i="9"/>
  <c r="Y44" i="9" s="1"/>
  <c r="BS44" i="9"/>
  <c r="W44" i="9" s="1"/>
  <c r="BO40" i="9"/>
  <c r="BU40" i="9" s="1"/>
  <c r="AA40" i="9" s="1"/>
  <c r="U35" i="9"/>
  <c r="CI35" i="9"/>
  <c r="CA35" i="9"/>
  <c r="CF35" i="9" s="1"/>
  <c r="CF46" i="9" s="1"/>
  <c r="N7" i="9" s="1"/>
  <c r="BZ35" i="9"/>
  <c r="BY38" i="9"/>
  <c r="AI38" i="9" s="1"/>
  <c r="U32" i="9"/>
  <c r="CI32" i="9"/>
  <c r="BZ32" i="9"/>
  <c r="BW32" i="9" s="1"/>
  <c r="AE32" i="9" s="1"/>
  <c r="CA32" i="9"/>
  <c r="BY27" i="9"/>
  <c r="AI27" i="9" s="1"/>
  <c r="BV29" i="9"/>
  <c r="AC29" i="9" s="1"/>
  <c r="BV17" i="9"/>
  <c r="AC17" i="9" s="1"/>
  <c r="BS16" i="9"/>
  <c r="W16" i="9" s="1"/>
  <c r="BT16" i="9"/>
  <c r="Y16" i="9" s="1"/>
  <c r="U23" i="9"/>
  <c r="CI23" i="9"/>
  <c r="CA23" i="9"/>
  <c r="BZ23" i="9"/>
  <c r="BU23" i="9" s="1"/>
  <c r="AA23" i="9" s="1"/>
  <c r="CI20" i="9"/>
  <c r="U20" i="9"/>
  <c r="CA20" i="9"/>
  <c r="BZ20" i="9"/>
  <c r="AY15" i="8"/>
  <c r="BN14" i="8"/>
  <c r="BP28" i="9" l="1"/>
  <c r="BW28" i="9" s="1"/>
  <c r="AE28" i="9" s="1"/>
  <c r="BO28" i="9"/>
  <c r="BU28" i="9" s="1"/>
  <c r="AA28" i="9" s="1"/>
  <c r="BO38" i="9"/>
  <c r="BU38" i="9" s="1"/>
  <c r="AA38" i="9" s="1"/>
  <c r="BW42" i="9"/>
  <c r="AE42" i="9" s="1"/>
  <c r="BO27" i="9"/>
  <c r="BU27" i="9" s="1"/>
  <c r="AA27" i="9" s="1"/>
  <c r="BT42" i="9"/>
  <c r="Y42" i="9" s="1"/>
  <c r="BU39" i="9"/>
  <c r="AA39" i="9" s="1"/>
  <c r="BV16" i="9"/>
  <c r="AC16" i="9" s="1"/>
  <c r="BX16" i="9"/>
  <c r="AG16" i="9" s="1"/>
  <c r="BP30" i="9"/>
  <c r="BW30" i="9" s="1"/>
  <c r="AE30" i="9" s="1"/>
  <c r="BT29" i="9"/>
  <c r="Y29" i="9" s="1"/>
  <c r="BY42" i="9"/>
  <c r="AI42" i="9" s="1"/>
  <c r="BU16" i="9"/>
  <c r="AA16" i="9" s="1"/>
  <c r="BO24" i="9"/>
  <c r="BU24" i="9" s="1"/>
  <c r="AA24" i="9" s="1"/>
  <c r="BS42" i="9"/>
  <c r="W42" i="9" s="1"/>
  <c r="BO35" i="9"/>
  <c r="BU32" i="9"/>
  <c r="AA32" i="9" s="1"/>
  <c r="BW23" i="9"/>
  <c r="AE23" i="9" s="1"/>
  <c r="AG18" i="9"/>
  <c r="BU35" i="9"/>
  <c r="AA35" i="9" s="1"/>
  <c r="BS33" i="9"/>
  <c r="W33" i="9" s="1"/>
  <c r="BT33" i="9"/>
  <c r="Y33" i="9" s="1"/>
  <c r="BV33" i="9"/>
  <c r="AC33" i="9" s="1"/>
  <c r="BY33" i="9"/>
  <c r="AI33" i="9" s="1"/>
  <c r="U46" i="9"/>
  <c r="B11" i="9"/>
  <c r="BX33" i="9"/>
  <c r="AG33" i="9" s="1"/>
  <c r="BS36" i="9"/>
  <c r="W36" i="9" s="1"/>
  <c r="BT36" i="9"/>
  <c r="Y36" i="9" s="1"/>
  <c r="BS34" i="9"/>
  <c r="W34" i="9" s="1"/>
  <c r="BT34" i="9"/>
  <c r="Y34" i="9" s="1"/>
  <c r="BV34" i="9"/>
  <c r="AC34" i="9" s="1"/>
  <c r="BY34" i="9"/>
  <c r="AI34" i="9" s="1"/>
  <c r="BO44" i="9"/>
  <c r="BU44" i="9" s="1"/>
  <c r="AA44" i="9" s="1"/>
  <c r="BX23" i="9"/>
  <c r="AG23" i="9" s="1"/>
  <c r="BS41" i="9"/>
  <c r="W41" i="9" s="1"/>
  <c r="BT41" i="9"/>
  <c r="Y41" i="9" s="1"/>
  <c r="BV41" i="9"/>
  <c r="AC41" i="9" s="1"/>
  <c r="BY41" i="9"/>
  <c r="AI41" i="9" s="1"/>
  <c r="BU36" i="9"/>
  <c r="AA36" i="9" s="1"/>
  <c r="BX34" i="9"/>
  <c r="AG34" i="9" s="1"/>
  <c r="W15" i="9"/>
  <c r="BW36" i="9"/>
  <c r="AE36" i="9" s="1"/>
  <c r="BO31" i="9"/>
  <c r="BU31" i="9" s="1"/>
  <c r="AA31" i="9" s="1"/>
  <c r="BS39" i="9"/>
  <c r="W39" i="9" s="1"/>
  <c r="BT39" i="9"/>
  <c r="Y39" i="9" s="1"/>
  <c r="BY39" i="9"/>
  <c r="AI39" i="9" s="1"/>
  <c r="BV39" i="9"/>
  <c r="AC39" i="9" s="1"/>
  <c r="BU30" i="9"/>
  <c r="AA30" i="9" s="1"/>
  <c r="BM29" i="9"/>
  <c r="BN29" i="9" s="1"/>
  <c r="BP29" i="9" s="1"/>
  <c r="BW29" i="9" s="1"/>
  <c r="AE29" i="9" s="1"/>
  <c r="AE15" i="9"/>
  <c r="BU18" i="9"/>
  <c r="BW18" i="9"/>
  <c r="AE18" i="9" s="1"/>
  <c r="BS19" i="9"/>
  <c r="W19" i="9" s="1"/>
  <c r="BT19" i="9"/>
  <c r="Y19" i="9" s="1"/>
  <c r="BY19" i="9"/>
  <c r="AI19" i="9" s="1"/>
  <c r="BV19" i="9"/>
  <c r="AC19" i="9" s="1"/>
  <c r="BU19" i="9"/>
  <c r="AA19" i="9" s="1"/>
  <c r="BW33" i="9"/>
  <c r="AE33" i="9" s="1"/>
  <c r="BW34" i="9"/>
  <c r="AE34" i="9" s="1"/>
  <c r="BS31" i="9"/>
  <c r="W31" i="9" s="1"/>
  <c r="BT31" i="9"/>
  <c r="Y31" i="9" s="1"/>
  <c r="BV31" i="9"/>
  <c r="AC31" i="9" s="1"/>
  <c r="BY31" i="9"/>
  <c r="AI31" i="9" s="1"/>
  <c r="BS37" i="9"/>
  <c r="W37" i="9" s="1"/>
  <c r="BT37" i="9"/>
  <c r="Y37" i="9" s="1"/>
  <c r="BV37" i="9"/>
  <c r="AC37" i="9" s="1"/>
  <c r="BY37" i="9"/>
  <c r="AI37" i="9" s="1"/>
  <c r="BU37" i="9"/>
  <c r="AA37" i="9" s="1"/>
  <c r="BX19" i="9"/>
  <c r="AG19" i="9" s="1"/>
  <c r="BT32" i="9"/>
  <c r="Y32" i="9" s="1"/>
  <c r="BS32" i="9"/>
  <c r="W32" i="9" s="1"/>
  <c r="BV32" i="9"/>
  <c r="AC32" i="9" s="1"/>
  <c r="BY32" i="9"/>
  <c r="AI32" i="9" s="1"/>
  <c r="BU34" i="9"/>
  <c r="AA34" i="9" s="1"/>
  <c r="BS35" i="9"/>
  <c r="W35" i="9" s="1"/>
  <c r="BT35" i="9"/>
  <c r="Y35" i="9" s="1"/>
  <c r="BY35" i="9"/>
  <c r="AI35" i="9" s="1"/>
  <c r="BV35" i="9"/>
  <c r="AC35" i="9" s="1"/>
  <c r="BT30" i="9"/>
  <c r="Y30" i="9" s="1"/>
  <c r="BS30" i="9"/>
  <c r="W30" i="9" s="1"/>
  <c r="BY30" i="9"/>
  <c r="AI30" i="9" s="1"/>
  <c r="BV30" i="9"/>
  <c r="AC30" i="9" s="1"/>
  <c r="BW41" i="9"/>
  <c r="AE41" i="9" s="1"/>
  <c r="BS21" i="9"/>
  <c r="W21" i="9" s="1"/>
  <c r="BT21" i="9"/>
  <c r="Y21" i="9" s="1"/>
  <c r="BY21" i="9"/>
  <c r="AI21" i="9" s="1"/>
  <c r="BV21" i="9"/>
  <c r="AC21" i="9" s="1"/>
  <c r="BU45" i="9"/>
  <c r="AA45" i="9" s="1"/>
  <c r="CI43" i="9"/>
  <c r="CI46" i="9" s="1"/>
  <c r="B7" i="9" s="1"/>
  <c r="U43" i="9"/>
  <c r="CA43" i="9"/>
  <c r="CA46" i="9" s="1"/>
  <c r="BZ43" i="9"/>
  <c r="BS24" i="9"/>
  <c r="W24" i="9" s="1"/>
  <c r="BT24" i="9"/>
  <c r="Y24" i="9" s="1"/>
  <c r="BY24" i="9"/>
  <c r="AI24" i="9" s="1"/>
  <c r="BV24" i="9"/>
  <c r="AC24" i="9" s="1"/>
  <c r="BW21" i="9"/>
  <c r="AE21" i="9" s="1"/>
  <c r="BX35" i="9"/>
  <c r="AG35" i="9" s="1"/>
  <c r="BX31" i="9"/>
  <c r="AG31" i="9" s="1"/>
  <c r="BW35" i="9"/>
  <c r="AE35" i="9" s="1"/>
  <c r="BS45" i="9"/>
  <c r="W45" i="9" s="1"/>
  <c r="BT45" i="9"/>
  <c r="Y45" i="9" s="1"/>
  <c r="BV45" i="9"/>
  <c r="AC45" i="9" s="1"/>
  <c r="BY45" i="9"/>
  <c r="AI45" i="9" s="1"/>
  <c r="BX39" i="9"/>
  <c r="AG39" i="9" s="1"/>
  <c r="BX45" i="9"/>
  <c r="AG45" i="9" s="1"/>
  <c r="BX32" i="9"/>
  <c r="AG32" i="9" s="1"/>
  <c r="BY36" i="9"/>
  <c r="AI36" i="9" s="1"/>
  <c r="BU21" i="9"/>
  <c r="AA21" i="9" s="1"/>
  <c r="BT18" i="9"/>
  <c r="Y18" i="9" s="1"/>
  <c r="BS18" i="9"/>
  <c r="W18" i="9" s="1"/>
  <c r="BY18" i="9"/>
  <c r="BV18" i="9"/>
  <c r="AC18" i="9" s="1"/>
  <c r="BS20" i="9"/>
  <c r="W20" i="9" s="1"/>
  <c r="BT20" i="9"/>
  <c r="Y20" i="9" s="1"/>
  <c r="BY20" i="9"/>
  <c r="AI20" i="9" s="1"/>
  <c r="BV20" i="9"/>
  <c r="AC20" i="9" s="1"/>
  <c r="B20" i="9"/>
  <c r="D20" i="9"/>
  <c r="C21" i="9"/>
  <c r="BX36" i="9"/>
  <c r="AG36" i="9" s="1"/>
  <c r="BX37" i="9"/>
  <c r="AG37" i="9" s="1"/>
  <c r="Y15" i="9"/>
  <c r="BV36" i="9"/>
  <c r="AC36" i="9" s="1"/>
  <c r="BS25" i="9"/>
  <c r="W25" i="9" s="1"/>
  <c r="BT25" i="9"/>
  <c r="Y25" i="9" s="1"/>
  <c r="BV25" i="9"/>
  <c r="AC25" i="9" s="1"/>
  <c r="BY25" i="9"/>
  <c r="AI25" i="9" s="1"/>
  <c r="BX21" i="9"/>
  <c r="AG21" i="9" s="1"/>
  <c r="BW24" i="9"/>
  <c r="AE24" i="9" s="1"/>
  <c r="BW20" i="9"/>
  <c r="AE20" i="9" s="1"/>
  <c r="BX20" i="9"/>
  <c r="AG20" i="9" s="1"/>
  <c r="BX30" i="9"/>
  <c r="AG30" i="9" s="1"/>
  <c r="BT23" i="9"/>
  <c r="Y23" i="9" s="1"/>
  <c r="BS23" i="9"/>
  <c r="W23" i="9" s="1"/>
  <c r="BV23" i="9"/>
  <c r="AC23" i="9" s="1"/>
  <c r="BY23" i="9"/>
  <c r="AI23" i="9" s="1"/>
  <c r="BW19" i="9"/>
  <c r="AE19" i="9" s="1"/>
  <c r="BU41" i="9"/>
  <c r="AA41" i="9" s="1"/>
  <c r="BW25" i="9"/>
  <c r="AE25" i="9" s="1"/>
  <c r="BO33" i="9"/>
  <c r="BU33" i="9" s="1"/>
  <c r="AA33" i="9" s="1"/>
  <c r="BU20" i="9"/>
  <c r="AA20" i="9" s="1"/>
  <c r="AT45" i="8"/>
  <c r="AT44" i="8"/>
  <c r="AT43" i="8"/>
  <c r="AT42" i="8"/>
  <c r="AT41" i="8"/>
  <c r="AT40" i="8"/>
  <c r="AT39" i="8"/>
  <c r="AT38" i="8"/>
  <c r="AT37" i="8"/>
  <c r="AT36" i="8"/>
  <c r="AT35" i="8"/>
  <c r="AT34" i="8"/>
  <c r="AT33" i="8"/>
  <c r="AT32" i="8"/>
  <c r="AT31" i="8"/>
  <c r="AT30" i="8"/>
  <c r="AT29" i="8"/>
  <c r="AT28" i="8"/>
  <c r="AT27" i="8"/>
  <c r="AT26" i="8"/>
  <c r="AT25" i="8"/>
  <c r="AT24" i="8"/>
  <c r="AT23" i="8"/>
  <c r="AT22" i="8"/>
  <c r="AT21" i="8"/>
  <c r="AT20" i="8"/>
  <c r="AT19" i="8"/>
  <c r="AT18" i="8"/>
  <c r="AT17" i="8"/>
  <c r="AT16" i="8"/>
  <c r="AT15" i="8"/>
  <c r="AZ45" i="8"/>
  <c r="AY45" i="8"/>
  <c r="AS45" i="8"/>
  <c r="AZ44" i="8"/>
  <c r="AY44" i="8"/>
  <c r="AS44" i="8"/>
  <c r="AZ43" i="8"/>
  <c r="AY43" i="8"/>
  <c r="AS43" i="8"/>
  <c r="AZ42" i="8"/>
  <c r="AY42" i="8"/>
  <c r="AS42" i="8"/>
  <c r="AZ41" i="8"/>
  <c r="AY41" i="8"/>
  <c r="AS41" i="8"/>
  <c r="AZ40" i="8"/>
  <c r="AY40" i="8"/>
  <c r="AS40" i="8"/>
  <c r="AZ39" i="8"/>
  <c r="AY39" i="8"/>
  <c r="AS39" i="8"/>
  <c r="AZ38" i="8"/>
  <c r="AY38" i="8"/>
  <c r="AS38" i="8"/>
  <c r="AZ37" i="8"/>
  <c r="AY37" i="8"/>
  <c r="AS37" i="8"/>
  <c r="AZ36" i="8"/>
  <c r="AY36" i="8"/>
  <c r="AS36" i="8"/>
  <c r="AZ35" i="8"/>
  <c r="AY35" i="8"/>
  <c r="AS35" i="8"/>
  <c r="AZ34" i="8"/>
  <c r="AY34" i="8"/>
  <c r="AS34" i="8"/>
  <c r="AZ33" i="8"/>
  <c r="AY33" i="8"/>
  <c r="AS33" i="8"/>
  <c r="AZ32" i="8"/>
  <c r="AY32" i="8"/>
  <c r="AS32" i="8"/>
  <c r="AZ31" i="8"/>
  <c r="AY31" i="8"/>
  <c r="AS31" i="8"/>
  <c r="AZ30" i="8"/>
  <c r="AY30" i="8"/>
  <c r="AS30" i="8"/>
  <c r="AZ29" i="8"/>
  <c r="AY29" i="8"/>
  <c r="AS29" i="8"/>
  <c r="AZ28" i="8"/>
  <c r="AY28" i="8"/>
  <c r="AS28" i="8"/>
  <c r="AZ27" i="8"/>
  <c r="AY27" i="8"/>
  <c r="AS27" i="8"/>
  <c r="AZ26" i="8"/>
  <c r="AY26" i="8"/>
  <c r="AS26" i="8"/>
  <c r="AZ25" i="8"/>
  <c r="AY25" i="8"/>
  <c r="AS25" i="8"/>
  <c r="AZ24" i="8"/>
  <c r="AY24" i="8"/>
  <c r="AS24" i="8"/>
  <c r="AZ23" i="8"/>
  <c r="AY23" i="8"/>
  <c r="AS23" i="8"/>
  <c r="AZ22" i="8"/>
  <c r="AY22" i="8"/>
  <c r="AS22" i="8"/>
  <c r="AZ21" i="8"/>
  <c r="AY21" i="8"/>
  <c r="AS21" i="8"/>
  <c r="AZ20" i="8"/>
  <c r="AY20" i="8"/>
  <c r="AS20" i="8"/>
  <c r="AZ19" i="8"/>
  <c r="AY19" i="8"/>
  <c r="AS19" i="8"/>
  <c r="AZ18" i="8"/>
  <c r="AY18" i="8"/>
  <c r="AS18" i="8"/>
  <c r="AZ17" i="8"/>
  <c r="AY17" i="8"/>
  <c r="AS17" i="8"/>
  <c r="AZ16" i="8"/>
  <c r="AY16" i="8"/>
  <c r="AS16" i="8"/>
  <c r="AZ15" i="8"/>
  <c r="AS15" i="8"/>
  <c r="BS43" i="9" l="1"/>
  <c r="W43" i="9" s="1"/>
  <c r="BT43" i="9"/>
  <c r="Y43" i="9" s="1"/>
  <c r="BU43" i="9"/>
  <c r="AA43" i="9" s="1"/>
  <c r="BY43" i="9"/>
  <c r="AI43" i="9" s="1"/>
  <c r="BW43" i="9"/>
  <c r="AE43" i="9" s="1"/>
  <c r="BV43" i="9"/>
  <c r="AC43" i="9" s="1"/>
  <c r="BZ46" i="9"/>
  <c r="H7" i="9" s="1"/>
  <c r="AA18" i="9"/>
  <c r="C22" i="9"/>
  <c r="D21" i="9"/>
  <c r="B21" i="9"/>
  <c r="BW46" i="9"/>
  <c r="BV46" i="9"/>
  <c r="BO29" i="9"/>
  <c r="BU29" i="9" s="1"/>
  <c r="AA29" i="9" s="1"/>
  <c r="AI18" i="9"/>
  <c r="BY46" i="9"/>
  <c r="BS46" i="9"/>
  <c r="BT46" i="9"/>
  <c r="BX43" i="9"/>
  <c r="AG43" i="9" s="1"/>
  <c r="AP45" i="8"/>
  <c r="AP44" i="8"/>
  <c r="AP43" i="8"/>
  <c r="AP42" i="8"/>
  <c r="AP41" i="8"/>
  <c r="AP40" i="8"/>
  <c r="AP39" i="8"/>
  <c r="AP38" i="8"/>
  <c r="AP37" i="8"/>
  <c r="AP36" i="8"/>
  <c r="AP35" i="8"/>
  <c r="AP34" i="8"/>
  <c r="AP33" i="8"/>
  <c r="AP32" i="8"/>
  <c r="AP31" i="8"/>
  <c r="AP30" i="8"/>
  <c r="AP29" i="8"/>
  <c r="AP28" i="8"/>
  <c r="AP27" i="8"/>
  <c r="AP26" i="8"/>
  <c r="AP25" i="8"/>
  <c r="AP24" i="8"/>
  <c r="AP23" i="8"/>
  <c r="AP22" i="8"/>
  <c r="AP21" i="8"/>
  <c r="AP20" i="8"/>
  <c r="AP19" i="8"/>
  <c r="AP18" i="8"/>
  <c r="AP17" i="8"/>
  <c r="AP16" i="8"/>
  <c r="CN14" i="8"/>
  <c r="CM14" i="8"/>
  <c r="CL14" i="8"/>
  <c r="CK14" i="8"/>
  <c r="CJ14" i="8"/>
  <c r="CG14" i="8"/>
  <c r="CF14" i="8"/>
  <c r="CE14" i="8"/>
  <c r="CD14" i="8"/>
  <c r="CC14" i="8"/>
  <c r="CB14" i="8"/>
  <c r="W46" i="9" l="1"/>
  <c r="E11" i="9"/>
  <c r="AE46" i="9"/>
  <c r="T11" i="9"/>
  <c r="BX46" i="9"/>
  <c r="AI46" i="9"/>
  <c r="Z11" i="9"/>
  <c r="D22" i="9"/>
  <c r="B22" i="9"/>
  <c r="C23" i="9"/>
  <c r="BU46" i="9"/>
  <c r="Y46" i="9"/>
  <c r="H11" i="9"/>
  <c r="AC46" i="9"/>
  <c r="Q11" i="9"/>
  <c r="CC39" i="8"/>
  <c r="CC23" i="8"/>
  <c r="CC37" i="8"/>
  <c r="CC31" i="8"/>
  <c r="CC25" i="8"/>
  <c r="CC19" i="8"/>
  <c r="CC35" i="8"/>
  <c r="CC40" i="8"/>
  <c r="CC27" i="8"/>
  <c r="CC45" i="8"/>
  <c r="CC26" i="8"/>
  <c r="CC17" i="8"/>
  <c r="CC20" i="8"/>
  <c r="CC21" i="8"/>
  <c r="CC43" i="8"/>
  <c r="CC22" i="8"/>
  <c r="CC24" i="8"/>
  <c r="CC28" i="8"/>
  <c r="CC38" i="8"/>
  <c r="CC18" i="8"/>
  <c r="CC32" i="8"/>
  <c r="CC15" i="8"/>
  <c r="CC36" i="8"/>
  <c r="CC42" i="8"/>
  <c r="CC34" i="8"/>
  <c r="CC29" i="8"/>
  <c r="CC33" i="8"/>
  <c r="CC41" i="8"/>
  <c r="CC30" i="8"/>
  <c r="CC44" i="8"/>
  <c r="CC16" i="8"/>
  <c r="CK37" i="8"/>
  <c r="CK36" i="8"/>
  <c r="CK23" i="8"/>
  <c r="CK26" i="8"/>
  <c r="CK35" i="8"/>
  <c r="CK31" i="8"/>
  <c r="CK25" i="8"/>
  <c r="CK40" i="8"/>
  <c r="CK34" i="8"/>
  <c r="CK24" i="8"/>
  <c r="CK18" i="8"/>
  <c r="CK44" i="8"/>
  <c r="CK43" i="8"/>
  <c r="CK22" i="8"/>
  <c r="CK38" i="8"/>
  <c r="CK17" i="8"/>
  <c r="CK16" i="8"/>
  <c r="CK32" i="8"/>
  <c r="CK28" i="8"/>
  <c r="CK41" i="8"/>
  <c r="CK21" i="8"/>
  <c r="CK27" i="8"/>
  <c r="CK29" i="8"/>
  <c r="CK20" i="8"/>
  <c r="CK33" i="8"/>
  <c r="CK42" i="8"/>
  <c r="CK30" i="8"/>
  <c r="CK45" i="8"/>
  <c r="CK15" i="8"/>
  <c r="CK19" i="8"/>
  <c r="CK39" i="8"/>
  <c r="CJ36" i="8"/>
  <c r="CJ23" i="8"/>
  <c r="CJ26" i="8"/>
  <c r="CJ35" i="8"/>
  <c r="CJ24" i="8"/>
  <c r="CJ18" i="8"/>
  <c r="CJ25" i="8"/>
  <c r="CJ19" i="8"/>
  <c r="CJ40" i="8"/>
  <c r="CJ27" i="8"/>
  <c r="CJ44" i="8"/>
  <c r="CJ43" i="8"/>
  <c r="CJ22" i="8"/>
  <c r="CJ38" i="8"/>
  <c r="CJ37" i="8"/>
  <c r="CJ17" i="8"/>
  <c r="CJ34" i="8"/>
  <c r="CJ32" i="8"/>
  <c r="CJ28" i="8"/>
  <c r="CJ31" i="8"/>
  <c r="CJ30" i="8"/>
  <c r="CJ39" i="8"/>
  <c r="CJ20" i="8"/>
  <c r="CJ42" i="8"/>
  <c r="CJ45" i="8"/>
  <c r="CJ15" i="8"/>
  <c r="CJ21" i="8"/>
  <c r="CJ29" i="8"/>
  <c r="CJ16" i="8"/>
  <c r="CJ33" i="8"/>
  <c r="CJ41" i="8"/>
  <c r="CF36" i="8"/>
  <c r="CF24" i="8"/>
  <c r="CF39" i="8"/>
  <c r="CF26" i="8"/>
  <c r="CF23" i="8"/>
  <c r="CF43" i="8"/>
  <c r="CF37" i="8"/>
  <c r="CF31" i="8"/>
  <c r="CF25" i="8"/>
  <c r="CF19" i="8"/>
  <c r="CF35" i="8"/>
  <c r="CF27" i="8"/>
  <c r="CF38" i="8"/>
  <c r="CF32" i="8"/>
  <c r="CF16" i="8"/>
  <c r="CF28" i="8"/>
  <c r="CF22" i="8"/>
  <c r="CF41" i="8"/>
  <c r="CF34" i="8"/>
  <c r="CF15" i="8"/>
  <c r="CF21" i="8"/>
  <c r="CF18" i="8"/>
  <c r="CF33" i="8"/>
  <c r="CF29" i="8"/>
  <c r="CF30" i="8"/>
  <c r="CF40" i="8"/>
  <c r="CF45" i="8"/>
  <c r="CF20" i="8"/>
  <c r="CF42" i="8"/>
  <c r="CF44" i="8"/>
  <c r="CF17" i="8"/>
  <c r="CM35" i="8"/>
  <c r="CM37" i="8"/>
  <c r="CM25" i="8"/>
  <c r="CM36" i="8"/>
  <c r="CM23" i="8"/>
  <c r="CM26" i="8"/>
  <c r="CM38" i="8"/>
  <c r="CM34" i="8"/>
  <c r="CM30" i="8"/>
  <c r="CM24" i="8"/>
  <c r="CM40" i="8"/>
  <c r="CM18" i="8"/>
  <c r="CM28" i="8"/>
  <c r="CM44" i="8"/>
  <c r="CM22" i="8"/>
  <c r="CM16" i="8"/>
  <c r="CM21" i="8"/>
  <c r="CM33" i="8"/>
  <c r="CM45" i="8"/>
  <c r="CM17" i="8"/>
  <c r="CM32" i="8"/>
  <c r="CM42" i="8"/>
  <c r="CM39" i="8"/>
  <c r="CM29" i="8"/>
  <c r="CM27" i="8"/>
  <c r="CM15" i="8"/>
  <c r="CM31" i="8"/>
  <c r="CM41" i="8"/>
  <c r="CM43" i="8"/>
  <c r="CM20" i="8"/>
  <c r="CM19" i="8"/>
  <c r="CD36" i="8"/>
  <c r="CD23" i="8"/>
  <c r="CD39" i="8"/>
  <c r="CD37" i="8"/>
  <c r="CD31" i="8"/>
  <c r="CD25" i="8"/>
  <c r="CD19" i="8"/>
  <c r="CD35" i="8"/>
  <c r="CD17" i="8"/>
  <c r="CD20" i="8"/>
  <c r="CD24" i="8"/>
  <c r="CD15" i="8"/>
  <c r="CD22" i="8"/>
  <c r="CD34" i="8"/>
  <c r="CD41" i="8"/>
  <c r="CD28" i="8"/>
  <c r="CD18" i="8"/>
  <c r="CD43" i="8"/>
  <c r="CD29" i="8"/>
  <c r="CD42" i="8"/>
  <c r="CD27" i="8"/>
  <c r="CD16" i="8"/>
  <c r="CD26" i="8"/>
  <c r="CD21" i="8"/>
  <c r="CD40" i="8"/>
  <c r="CD32" i="8"/>
  <c r="CD44" i="8"/>
  <c r="CD38" i="8"/>
  <c r="CD45" i="8"/>
  <c r="CD33" i="8"/>
  <c r="CD30" i="8"/>
  <c r="CE36" i="8"/>
  <c r="CE24" i="8"/>
  <c r="CE39" i="8"/>
  <c r="CE23" i="8"/>
  <c r="CE27" i="8"/>
  <c r="CE37" i="8"/>
  <c r="CE31" i="8"/>
  <c r="CE25" i="8"/>
  <c r="CE19" i="8"/>
  <c r="CE35" i="8"/>
  <c r="CE38" i="8"/>
  <c r="CE28" i="8"/>
  <c r="CE40" i="8"/>
  <c r="CE15" i="8"/>
  <c r="CE41" i="8"/>
  <c r="CE26" i="8"/>
  <c r="CE33" i="8"/>
  <c r="CE17" i="8"/>
  <c r="CE34" i="8"/>
  <c r="CE21" i="8"/>
  <c r="CE18" i="8"/>
  <c r="CE32" i="8"/>
  <c r="CE30" i="8"/>
  <c r="CE29" i="8"/>
  <c r="CE45" i="8"/>
  <c r="CE43" i="8"/>
  <c r="CE16" i="8"/>
  <c r="CE44" i="8"/>
  <c r="CE42" i="8"/>
  <c r="CE20" i="8"/>
  <c r="CE22" i="8"/>
  <c r="CG24" i="8"/>
  <c r="CG23" i="8"/>
  <c r="CG36" i="8"/>
  <c r="CG26" i="8"/>
  <c r="CG43" i="8"/>
  <c r="CG37" i="8"/>
  <c r="CG40" i="8"/>
  <c r="CG25" i="8"/>
  <c r="CG19" i="8"/>
  <c r="CG35" i="8"/>
  <c r="CG28" i="8"/>
  <c r="CG27" i="8"/>
  <c r="CG38" i="8"/>
  <c r="CG34" i="8"/>
  <c r="CG42" i="8"/>
  <c r="CG29" i="8"/>
  <c r="CG33" i="8"/>
  <c r="CG44" i="8"/>
  <c r="CG21" i="8"/>
  <c r="CG18" i="8"/>
  <c r="CG32" i="8"/>
  <c r="CG45" i="8"/>
  <c r="CG16" i="8"/>
  <c r="CG22" i="8"/>
  <c r="CG41" i="8"/>
  <c r="CG30" i="8"/>
  <c r="CG15" i="8"/>
  <c r="CG31" i="8"/>
  <c r="CG39" i="8"/>
  <c r="CG17" i="8"/>
  <c r="CG20" i="8"/>
  <c r="CN23" i="8"/>
  <c r="CN37" i="8"/>
  <c r="CN25" i="8"/>
  <c r="CN35" i="8"/>
  <c r="CN36" i="8"/>
  <c r="CN38" i="8"/>
  <c r="CN30" i="8"/>
  <c r="CN24" i="8"/>
  <c r="CN40" i="8"/>
  <c r="CN18" i="8"/>
  <c r="CN34" i="8"/>
  <c r="CN28" i="8"/>
  <c r="CN44" i="8"/>
  <c r="CN22" i="8"/>
  <c r="CN42" i="8"/>
  <c r="CN29" i="8"/>
  <c r="CN43" i="8"/>
  <c r="CN21" i="8"/>
  <c r="CN33" i="8"/>
  <c r="CN15" i="8"/>
  <c r="CN45" i="8"/>
  <c r="CN27" i="8"/>
  <c r="CN19" i="8"/>
  <c r="CN39" i="8"/>
  <c r="CN20" i="8"/>
  <c r="CN26" i="8"/>
  <c r="CN17" i="8"/>
  <c r="CN31" i="8"/>
  <c r="CN16" i="8"/>
  <c r="CN41" i="8"/>
  <c r="CN32" i="8"/>
  <c r="CB24" i="8"/>
  <c r="CB39" i="8"/>
  <c r="CB23" i="8"/>
  <c r="CB37" i="8"/>
  <c r="CB41" i="8"/>
  <c r="CB31" i="8"/>
  <c r="CB25" i="8"/>
  <c r="CB29" i="8"/>
  <c r="CB19" i="8"/>
  <c r="CB35" i="8"/>
  <c r="CB38" i="8"/>
  <c r="CB28" i="8"/>
  <c r="CB32" i="8"/>
  <c r="CB36" i="8"/>
  <c r="CB27" i="8"/>
  <c r="CB18" i="8"/>
  <c r="CB40" i="8"/>
  <c r="CB30" i="8"/>
  <c r="CB44" i="8"/>
  <c r="CB20" i="8"/>
  <c r="CB15" i="8"/>
  <c r="CB17" i="8"/>
  <c r="CB43" i="8"/>
  <c r="CB22" i="8"/>
  <c r="CB34" i="8"/>
  <c r="CB42" i="8"/>
  <c r="CB16" i="8"/>
  <c r="CB26" i="8"/>
  <c r="CB33" i="8"/>
  <c r="CB45" i="8"/>
  <c r="CB21" i="8"/>
  <c r="CL25" i="8"/>
  <c r="CL37" i="8"/>
  <c r="CL36" i="8"/>
  <c r="CL23" i="8"/>
  <c r="CL35" i="8"/>
  <c r="CL26" i="8"/>
  <c r="CL31" i="8"/>
  <c r="CL40" i="8"/>
  <c r="CL18" i="8"/>
  <c r="CL28" i="8"/>
  <c r="CL24" i="8"/>
  <c r="CL34" i="8"/>
  <c r="CL44" i="8"/>
  <c r="CL22" i="8"/>
  <c r="CL38" i="8"/>
  <c r="CL16" i="8"/>
  <c r="CL32" i="8"/>
  <c r="CL29" i="8"/>
  <c r="CL21" i="8"/>
  <c r="CL33" i="8"/>
  <c r="CL19" i="8"/>
  <c r="CL41" i="8"/>
  <c r="CL42" i="8"/>
  <c r="CL15" i="8"/>
  <c r="CL45" i="8"/>
  <c r="CL43" i="8"/>
  <c r="CL20" i="8"/>
  <c r="CL27" i="8"/>
  <c r="CL17" i="8"/>
  <c r="CL39" i="8"/>
  <c r="CL30" i="8"/>
  <c r="BC14" i="8"/>
  <c r="BU48" i="9" l="1"/>
  <c r="N11" i="9" s="1"/>
  <c r="AA46" i="9"/>
  <c r="K11" i="9"/>
  <c r="B23" i="9"/>
  <c r="C24" i="9"/>
  <c r="D23" i="9"/>
  <c r="AG46" i="9"/>
  <c r="W11" i="9"/>
  <c r="BK14" i="8"/>
  <c r="BE14" i="8"/>
  <c r="CJ46" i="8"/>
  <c r="E7" i="8" s="1"/>
  <c r="CL46" i="8"/>
  <c r="W7" i="8" s="1"/>
  <c r="CN46" i="8"/>
  <c r="AC7" i="8" s="1"/>
  <c r="CB46" i="8"/>
  <c r="B9" i="8" s="1"/>
  <c r="CD46" i="8"/>
  <c r="H9" i="8" s="1"/>
  <c r="CG46" i="8"/>
  <c r="Q7" i="8" s="1"/>
  <c r="CC46" i="8"/>
  <c r="E9" i="8" s="1"/>
  <c r="CK46" i="8"/>
  <c r="T7" i="8" s="1"/>
  <c r="CM46" i="8"/>
  <c r="Z7" i="8" s="1"/>
  <c r="B24" i="9" l="1"/>
  <c r="C25" i="9"/>
  <c r="D24" i="9"/>
  <c r="BF41" i="8"/>
  <c r="BF32" i="8"/>
  <c r="BF45" i="8"/>
  <c r="BF27" i="8"/>
  <c r="BF42" i="8"/>
  <c r="BF37" i="8"/>
  <c r="BF23" i="8"/>
  <c r="BF36" i="8"/>
  <c r="BF22" i="8"/>
  <c r="BF30" i="8"/>
  <c r="BF25" i="8"/>
  <c r="BF20" i="8"/>
  <c r="BF24" i="8"/>
  <c r="BF28" i="8"/>
  <c r="BF40" i="8"/>
  <c r="BF31" i="8"/>
  <c r="BF39" i="8"/>
  <c r="BF34" i="8"/>
  <c r="BF21" i="8"/>
  <c r="BF43" i="8"/>
  <c r="BF38" i="8"/>
  <c r="BF44" i="8"/>
  <c r="BF35" i="8"/>
  <c r="BF26" i="8"/>
  <c r="BF33" i="8"/>
  <c r="BF19" i="8"/>
  <c r="BF29" i="8"/>
  <c r="BF15" i="8"/>
  <c r="BF17" i="8"/>
  <c r="BF18" i="8"/>
  <c r="BF16" i="8"/>
  <c r="BM14" i="8"/>
  <c r="CF46" i="8"/>
  <c r="N7" i="8" s="1"/>
  <c r="B25" i="9" l="1"/>
  <c r="C26" i="9"/>
  <c r="D25" i="9"/>
  <c r="AP15" i="8"/>
  <c r="C27" i="9" l="1"/>
  <c r="B26" i="9"/>
  <c r="D26" i="9"/>
  <c r="C15" i="8"/>
  <c r="B15" i="8" s="1"/>
  <c r="D27" i="9" l="1"/>
  <c r="B27" i="9"/>
  <c r="C28" i="9"/>
  <c r="C16" i="8"/>
  <c r="B16" i="8" s="1"/>
  <c r="BB14" i="8"/>
  <c r="T4" i="8"/>
  <c r="K4" i="8"/>
  <c r="E4" i="8"/>
  <c r="C29" i="9" l="1"/>
  <c r="D28" i="9"/>
  <c r="B28" i="9"/>
  <c r="BB37" i="8"/>
  <c r="BB28" i="8"/>
  <c r="BB44" i="8"/>
  <c r="BB24" i="8"/>
  <c r="BB23" i="8"/>
  <c r="BB41" i="8"/>
  <c r="BB32" i="8"/>
  <c r="BB26" i="8"/>
  <c r="BB39" i="8"/>
  <c r="BB42" i="8"/>
  <c r="BB36" i="8"/>
  <c r="BB45" i="8"/>
  <c r="BB27" i="8"/>
  <c r="BB22" i="8"/>
  <c r="BB21" i="8"/>
  <c r="BB34" i="8"/>
  <c r="BB38" i="8"/>
  <c r="BB29" i="8"/>
  <c r="BB25" i="8"/>
  <c r="BB20" i="8"/>
  <c r="BB33" i="8"/>
  <c r="BB19" i="8"/>
  <c r="BB35" i="8"/>
  <c r="BB40" i="8"/>
  <c r="BB31" i="8"/>
  <c r="BB30" i="8"/>
  <c r="BB43" i="8"/>
  <c r="BB15" i="8"/>
  <c r="BB17" i="8"/>
  <c r="BB16" i="8"/>
  <c r="BB18" i="8"/>
  <c r="BC36" i="8"/>
  <c r="BC37" i="8"/>
  <c r="BC41" i="8"/>
  <c r="BC39" i="8"/>
  <c r="BC25" i="8"/>
  <c r="BC26" i="8"/>
  <c r="BC34" i="8"/>
  <c r="BC21" i="8"/>
  <c r="BC17" i="8"/>
  <c r="BC23" i="8"/>
  <c r="BC27" i="8"/>
  <c r="BC42" i="8"/>
  <c r="BC40" i="8"/>
  <c r="BC43" i="8"/>
  <c r="BC38" i="8"/>
  <c r="BC30" i="8"/>
  <c r="BC16" i="8"/>
  <c r="BC15" i="8"/>
  <c r="BC32" i="8"/>
  <c r="BC18" i="8"/>
  <c r="BC45" i="8"/>
  <c r="BC22" i="8"/>
  <c r="BC35" i="8"/>
  <c r="BC44" i="8"/>
  <c r="BC20" i="8"/>
  <c r="BC28" i="8"/>
  <c r="BC31" i="8"/>
  <c r="BC33" i="8"/>
  <c r="BC19" i="8"/>
  <c r="BC29" i="8"/>
  <c r="BC24" i="8"/>
  <c r="BJ14" i="8"/>
  <c r="BD14" i="8"/>
  <c r="D16" i="8"/>
  <c r="C17" i="8"/>
  <c r="B17" i="8" s="1"/>
  <c r="D15" i="8"/>
  <c r="D29" i="9" l="1"/>
  <c r="C30" i="9"/>
  <c r="B29" i="9"/>
  <c r="BJ35" i="8"/>
  <c r="BK35" i="8"/>
  <c r="BJ20" i="8"/>
  <c r="BK20" i="8" s="1"/>
  <c r="BJ38" i="8"/>
  <c r="BK38" i="8"/>
  <c r="BH21" i="8"/>
  <c r="BJ21" i="8"/>
  <c r="BJ17" i="8"/>
  <c r="BK17" i="8"/>
  <c r="BJ19" i="8"/>
  <c r="BJ25" i="8"/>
  <c r="BK25" i="8"/>
  <c r="BJ34" i="8"/>
  <c r="BJ32" i="8"/>
  <c r="BJ24" i="8"/>
  <c r="BH29" i="8"/>
  <c r="BJ29" i="8"/>
  <c r="BD28" i="8"/>
  <c r="BL28" i="8" s="1"/>
  <c r="BD41" i="8"/>
  <c r="BH41" i="8" s="1"/>
  <c r="BD36" i="8"/>
  <c r="BD44" i="8"/>
  <c r="BH44" i="8" s="1"/>
  <c r="BD26" i="8"/>
  <c r="BH26" i="8" s="1"/>
  <c r="BD30" i="8"/>
  <c r="BD38" i="8"/>
  <c r="BH38" i="8" s="1"/>
  <c r="BD19" i="8"/>
  <c r="BD23" i="8"/>
  <c r="BD32" i="8"/>
  <c r="BH32" i="8" s="1"/>
  <c r="BD21" i="8"/>
  <c r="BD39" i="8"/>
  <c r="BH39" i="8" s="1"/>
  <c r="BD43" i="8"/>
  <c r="BH43" i="8" s="1"/>
  <c r="BD20" i="8"/>
  <c r="BH20" i="8" s="1"/>
  <c r="BD24" i="8"/>
  <c r="BH24" i="8" s="1"/>
  <c r="BD37" i="8"/>
  <c r="BH37" i="8" s="1"/>
  <c r="BD29" i="8"/>
  <c r="BD45" i="8"/>
  <c r="BD27" i="8"/>
  <c r="BL27" i="8" s="1"/>
  <c r="BD22" i="8"/>
  <c r="BD40" i="8"/>
  <c r="BD31" i="8"/>
  <c r="BH31" i="8" s="1"/>
  <c r="BD34" i="8"/>
  <c r="BH34" i="8" s="1"/>
  <c r="BD25" i="8"/>
  <c r="BL25" i="8" s="1"/>
  <c r="BD33" i="8"/>
  <c r="BD35" i="8"/>
  <c r="BD42" i="8"/>
  <c r="BD17" i="8"/>
  <c r="BD15" i="8"/>
  <c r="BD16" i="8"/>
  <c r="BD18" i="8"/>
  <c r="BH18" i="8" s="1"/>
  <c r="BE44" i="8"/>
  <c r="BE35" i="8"/>
  <c r="BG35" i="8" s="1"/>
  <c r="BE20" i="8"/>
  <c r="BG20" i="8" s="1"/>
  <c r="BE21" i="8"/>
  <c r="BG21" i="8" s="1"/>
  <c r="BE41" i="8"/>
  <c r="BG41" i="8" s="1"/>
  <c r="BE24" i="8"/>
  <c r="BE37" i="8"/>
  <c r="BE30" i="8"/>
  <c r="BG30" i="8" s="1"/>
  <c r="BE45" i="8"/>
  <c r="BG45" i="8" s="1"/>
  <c r="BE27" i="8"/>
  <c r="BG27" i="8" s="1"/>
  <c r="BE22" i="8"/>
  <c r="BG22" i="8" s="1"/>
  <c r="BE31" i="8"/>
  <c r="BG31" i="8" s="1"/>
  <c r="BE26" i="8"/>
  <c r="BG26" i="8" s="1"/>
  <c r="BR26" i="8" s="1"/>
  <c r="BE15" i="8"/>
  <c r="BG15" i="8" s="1"/>
  <c r="BE43" i="8"/>
  <c r="BE28" i="8"/>
  <c r="BG28" i="8" s="1"/>
  <c r="BE40" i="8"/>
  <c r="BG40" i="8" s="1"/>
  <c r="BR40" i="8" s="1"/>
  <c r="BE32" i="8"/>
  <c r="BG32" i="8" s="1"/>
  <c r="BE38" i="8"/>
  <c r="BG38" i="8" s="1"/>
  <c r="BE23" i="8"/>
  <c r="BG23" i="8" s="1"/>
  <c r="BE42" i="8"/>
  <c r="BG42" i="8" s="1"/>
  <c r="BE39" i="8"/>
  <c r="BG39" i="8" s="1"/>
  <c r="BE17" i="8"/>
  <c r="BG17" i="8" s="1"/>
  <c r="BE25" i="8"/>
  <c r="BG25" i="8" s="1"/>
  <c r="BE16" i="8"/>
  <c r="BG16" i="8" s="1"/>
  <c r="BE29" i="8"/>
  <c r="BE36" i="8"/>
  <c r="BG36" i="8" s="1"/>
  <c r="BE33" i="8"/>
  <c r="BG33" i="8" s="1"/>
  <c r="BE34" i="8"/>
  <c r="BG34" i="8" s="1"/>
  <c r="BE18" i="8"/>
  <c r="BE19" i="8"/>
  <c r="BG24" i="8"/>
  <c r="BG19" i="8"/>
  <c r="BG37" i="8"/>
  <c r="BJ41" i="8"/>
  <c r="BK41" i="8"/>
  <c r="BG18" i="8"/>
  <c r="BJ44" i="8"/>
  <c r="BK44" i="8"/>
  <c r="BJ40" i="8"/>
  <c r="BH40" i="8"/>
  <c r="BJ33" i="8"/>
  <c r="BJ27" i="8"/>
  <c r="BK27" i="8"/>
  <c r="BJ36" i="8"/>
  <c r="BK36" i="8"/>
  <c r="BL36" i="8"/>
  <c r="BJ39" i="8"/>
  <c r="BJ18" i="8"/>
  <c r="BJ16" i="8"/>
  <c r="BK16" i="8"/>
  <c r="BJ30" i="8"/>
  <c r="BJ28" i="8"/>
  <c r="BK28" i="8"/>
  <c r="BG43" i="8"/>
  <c r="BJ22" i="8"/>
  <c r="BK22" i="8" s="1"/>
  <c r="BL22" i="8" s="1"/>
  <c r="BJ45" i="8"/>
  <c r="BK45" i="8"/>
  <c r="BL45" i="8" s="1"/>
  <c r="BJ42" i="8"/>
  <c r="BK42" i="8" s="1"/>
  <c r="BJ26" i="8"/>
  <c r="BJ23" i="8"/>
  <c r="BJ15" i="8"/>
  <c r="BK15" i="8"/>
  <c r="BJ43" i="8"/>
  <c r="BJ31" i="8"/>
  <c r="BK31" i="8"/>
  <c r="BJ37" i="8"/>
  <c r="BL14" i="8"/>
  <c r="C18" i="8"/>
  <c r="B18" i="8" s="1"/>
  <c r="D17" i="8"/>
  <c r="C31" i="9" l="1"/>
  <c r="D30" i="9"/>
  <c r="B30" i="9"/>
  <c r="BR31" i="8"/>
  <c r="BR20" i="8"/>
  <c r="BH25" i="8"/>
  <c r="BR34" i="8"/>
  <c r="BR43" i="8"/>
  <c r="BH28" i="8"/>
  <c r="BL16" i="8"/>
  <c r="BP16" i="8" s="1"/>
  <c r="BM27" i="8"/>
  <c r="BN27" i="8" s="1"/>
  <c r="BO27" i="8" s="1"/>
  <c r="BH27" i="8"/>
  <c r="BL17" i="8"/>
  <c r="BM17" i="8" s="1"/>
  <c r="BN17" i="8" s="1"/>
  <c r="BR25" i="8"/>
  <c r="BR39" i="8"/>
  <c r="BM36" i="8"/>
  <c r="BN36" i="8" s="1"/>
  <c r="BP36" i="8" s="1"/>
  <c r="BM28" i="8"/>
  <c r="BN28" i="8" s="1"/>
  <c r="BP28" i="8" s="1"/>
  <c r="BR27" i="8"/>
  <c r="CI27" i="8" s="1"/>
  <c r="BL31" i="8"/>
  <c r="BM31" i="8" s="1"/>
  <c r="BN31" i="8" s="1"/>
  <c r="BR41" i="8"/>
  <c r="CA41" i="8" s="1"/>
  <c r="CA34" i="8"/>
  <c r="BZ34" i="8"/>
  <c r="BV34" i="8" s="1"/>
  <c r="AC34" i="8" s="1"/>
  <c r="CI34" i="8"/>
  <c r="U34" i="8"/>
  <c r="BM44" i="8"/>
  <c r="BN44" i="8" s="1"/>
  <c r="BR18" i="8"/>
  <c r="BM22" i="8"/>
  <c r="BN22" i="8" s="1"/>
  <c r="BP22" i="8" s="1"/>
  <c r="BR38" i="8"/>
  <c r="BK26" i="8"/>
  <c r="BL26" i="8" s="1"/>
  <c r="BL42" i="8"/>
  <c r="BR28" i="8"/>
  <c r="CI28" i="8" s="1"/>
  <c r="BH23" i="8"/>
  <c r="BR23" i="8" s="1"/>
  <c r="BK34" i="8"/>
  <c r="BL34" i="8" s="1"/>
  <c r="BG29" i="8"/>
  <c r="BR29" i="8" s="1"/>
  <c r="BH36" i="8"/>
  <c r="BR36" i="8" s="1"/>
  <c r="CI36" i="8" s="1"/>
  <c r="BL44" i="8"/>
  <c r="BO44" i="8" s="1"/>
  <c r="BM25" i="8"/>
  <c r="BN25" i="8" s="1"/>
  <c r="BO25" i="8" s="1"/>
  <c r="BH42" i="8"/>
  <c r="BR42" i="8" s="1"/>
  <c r="U42" i="8" s="1"/>
  <c r="BR21" i="8"/>
  <c r="U21" i="8" s="1"/>
  <c r="BH17" i="8"/>
  <c r="BR17" i="8" s="1"/>
  <c r="BH35" i="8"/>
  <c r="BR35" i="8" s="1"/>
  <c r="BL38" i="8"/>
  <c r="BM38" i="8" s="1"/>
  <c r="BN38" i="8" s="1"/>
  <c r="BO38" i="8" s="1"/>
  <c r="BL35" i="8"/>
  <c r="BR24" i="8"/>
  <c r="BP17" i="8"/>
  <c r="BL20" i="8"/>
  <c r="BH30" i="8"/>
  <c r="BR30" i="8" s="1"/>
  <c r="BK43" i="8"/>
  <c r="BG44" i="8"/>
  <c r="BR44" i="8" s="1"/>
  <c r="BP27" i="8"/>
  <c r="BH19" i="8"/>
  <c r="BR19" i="8" s="1"/>
  <c r="CA19" i="8" s="1"/>
  <c r="BK24" i="8"/>
  <c r="BL24" i="8"/>
  <c r="BM24" i="8" s="1"/>
  <c r="BL15" i="8"/>
  <c r="BM15" i="8" s="1"/>
  <c r="BK32" i="8"/>
  <c r="BL32" i="8" s="1"/>
  <c r="BK40" i="8"/>
  <c r="BL40" i="8" s="1"/>
  <c r="BR32" i="8"/>
  <c r="BK39" i="8"/>
  <c r="BL39" i="8" s="1"/>
  <c r="BK30" i="8"/>
  <c r="BH15" i="8"/>
  <c r="BH45" i="8"/>
  <c r="BR45" i="8" s="1"/>
  <c r="CI45" i="8" s="1"/>
  <c r="BL41" i="8"/>
  <c r="BM41" i="8" s="1"/>
  <c r="BN41" i="8" s="1"/>
  <c r="BP41" i="8" s="1"/>
  <c r="BM45" i="8"/>
  <c r="BN45" i="8" s="1"/>
  <c r="BK19" i="8"/>
  <c r="BL19" i="8" s="1"/>
  <c r="BM16" i="8"/>
  <c r="BN16" i="8" s="1"/>
  <c r="BH16" i="8"/>
  <c r="BR16" i="8" s="1"/>
  <c r="BL33" i="8"/>
  <c r="BH33" i="8"/>
  <c r="BR33" i="8" s="1"/>
  <c r="BZ33" i="8" s="1"/>
  <c r="BK23" i="8"/>
  <c r="BH22" i="8"/>
  <c r="BR22" i="8" s="1"/>
  <c r="BL23" i="8"/>
  <c r="BM23" i="8" s="1"/>
  <c r="BK18" i="8"/>
  <c r="BL18" i="8" s="1"/>
  <c r="BR15" i="8"/>
  <c r="BK29" i="8"/>
  <c r="BL29" i="8" s="1"/>
  <c r="BR37" i="8"/>
  <c r="CA37" i="8" s="1"/>
  <c r="BK33" i="8"/>
  <c r="BK37" i="8"/>
  <c r="BK21" i="8"/>
  <c r="U20" i="8"/>
  <c r="BZ31" i="8"/>
  <c r="CI31" i="8"/>
  <c r="CA31" i="8"/>
  <c r="CI38" i="8"/>
  <c r="CA38" i="8"/>
  <c r="BZ38" i="8"/>
  <c r="D18" i="8"/>
  <c r="C19" i="8"/>
  <c r="B19" i="8" s="1"/>
  <c r="C32" i="9" l="1"/>
  <c r="D31" i="9"/>
  <c r="B31" i="9"/>
  <c r="BM19" i="8"/>
  <c r="BN19" i="8"/>
  <c r="BN24" i="8"/>
  <c r="BN23" i="8"/>
  <c r="BP23" i="8" s="1"/>
  <c r="CI37" i="8"/>
  <c r="BZ37" i="8"/>
  <c r="BZ27" i="8"/>
  <c r="BY27" i="8" s="1"/>
  <c r="AI27" i="8" s="1"/>
  <c r="BO31" i="8"/>
  <c r="BU31" i="8" s="1"/>
  <c r="BP42" i="8"/>
  <c r="CA27" i="8"/>
  <c r="CI41" i="8"/>
  <c r="BO17" i="8"/>
  <c r="BO28" i="8"/>
  <c r="BU28" i="8" s="1"/>
  <c r="BM35" i="8"/>
  <c r="BN35" i="8" s="1"/>
  <c r="BP35" i="8" s="1"/>
  <c r="BW35" i="8" s="1"/>
  <c r="AE35" i="8" s="1"/>
  <c r="BM29" i="8"/>
  <c r="BN29" i="8" s="1"/>
  <c r="BN33" i="8"/>
  <c r="BO33" i="8" s="1"/>
  <c r="BU33" i="8" s="1"/>
  <c r="BP44" i="8"/>
  <c r="U37" i="8"/>
  <c r="BO36" i="8"/>
  <c r="BP38" i="8"/>
  <c r="BY34" i="8"/>
  <c r="AI34" i="8" s="1"/>
  <c r="BP31" i="8"/>
  <c r="BW31" i="8" s="1"/>
  <c r="AE31" i="8" s="1"/>
  <c r="BM33" i="8"/>
  <c r="BM42" i="8"/>
  <c r="BN42" i="8" s="1"/>
  <c r="BP45" i="8"/>
  <c r="BO45" i="8"/>
  <c r="CI35" i="8"/>
  <c r="CA35" i="8"/>
  <c r="BZ35" i="8"/>
  <c r="CA22" i="8"/>
  <c r="BZ22" i="8"/>
  <c r="BV22" i="8" s="1"/>
  <c r="CI22" i="8"/>
  <c r="CA17" i="8"/>
  <c r="BZ17" i="8"/>
  <c r="BX17" i="8" s="1"/>
  <c r="CI17" i="8"/>
  <c r="CA16" i="8"/>
  <c r="BZ16" i="8"/>
  <c r="BW16" i="8" s="1"/>
  <c r="CI16" i="8"/>
  <c r="BP32" i="8"/>
  <c r="BO26" i="8"/>
  <c r="BM34" i="8"/>
  <c r="BN34" i="8" s="1"/>
  <c r="BO34" i="8"/>
  <c r="BU34" i="8" s="1"/>
  <c r="AA34" i="8" s="1"/>
  <c r="BP34" i="8"/>
  <c r="BW34" i="8" s="1"/>
  <c r="AE34" i="8" s="1"/>
  <c r="BL21" i="8"/>
  <c r="BL43" i="8"/>
  <c r="BM43" i="8" s="1"/>
  <c r="BN43" i="8" s="1"/>
  <c r="BL30" i="8"/>
  <c r="BN15" i="8"/>
  <c r="BP15" i="8" s="1"/>
  <c r="BO41" i="8"/>
  <c r="BO42" i="8"/>
  <c r="BT34" i="8"/>
  <c r="Y34" i="8" s="1"/>
  <c r="BS34" i="8"/>
  <c r="W34" i="8" s="1"/>
  <c r="BM26" i="8"/>
  <c r="BN26" i="8" s="1"/>
  <c r="BP26" i="8" s="1"/>
  <c r="CI33" i="8"/>
  <c r="BM40" i="8"/>
  <c r="BP25" i="8"/>
  <c r="BL37" i="8"/>
  <c r="BO15" i="8"/>
  <c r="BO16" i="8"/>
  <c r="BM20" i="8"/>
  <c r="BO19" i="8"/>
  <c r="BX34" i="8"/>
  <c r="AG34" i="8" s="1"/>
  <c r="BP19" i="8"/>
  <c r="CA28" i="8"/>
  <c r="BO32" i="8"/>
  <c r="CI29" i="8"/>
  <c r="U29" i="8"/>
  <c r="BZ29" i="8"/>
  <c r="BX29" i="8" s="1"/>
  <c r="AG29" i="8" s="1"/>
  <c r="CA29" i="8"/>
  <c r="BP24" i="8"/>
  <c r="BZ18" i="8"/>
  <c r="BX18" i="8" s="1"/>
  <c r="AG18" i="8" s="1"/>
  <c r="CI18" i="8"/>
  <c r="CA18" i="8"/>
  <c r="U18" i="8"/>
  <c r="BM18" i="8"/>
  <c r="BO22" i="8"/>
  <c r="BM39" i="8"/>
  <c r="CA33" i="8"/>
  <c r="BM32" i="8"/>
  <c r="BN32" i="8" s="1"/>
  <c r="BZ28" i="8"/>
  <c r="BS28" i="8" s="1"/>
  <c r="W28" i="8" s="1"/>
  <c r="BO24" i="8"/>
  <c r="BO23" i="8"/>
  <c r="BY37" i="8"/>
  <c r="AI37" i="8" s="1"/>
  <c r="BV37" i="8"/>
  <c r="AC37" i="8" s="1"/>
  <c r="BT37" i="8"/>
  <c r="Y37" i="8" s="1"/>
  <c r="BS37" i="8"/>
  <c r="W37" i="8" s="1"/>
  <c r="BX37" i="8"/>
  <c r="AG37" i="8" s="1"/>
  <c r="BY38" i="8"/>
  <c r="BW38" i="8"/>
  <c r="AE38" i="8" s="1"/>
  <c r="BV38" i="8"/>
  <c r="BU38" i="8"/>
  <c r="BT38" i="8"/>
  <c r="BS38" i="8"/>
  <c r="BX38" i="8"/>
  <c r="BY33" i="8"/>
  <c r="BV33" i="8"/>
  <c r="BS33" i="8"/>
  <c r="BT33" i="8"/>
  <c r="BX33" i="8"/>
  <c r="BV28" i="8"/>
  <c r="BT28" i="8"/>
  <c r="BY28" i="8"/>
  <c r="BX28" i="8"/>
  <c r="BY17" i="8"/>
  <c r="BW17" i="8"/>
  <c r="AE17" i="8" s="1"/>
  <c r="BV17" i="8"/>
  <c r="BU17" i="8"/>
  <c r="BT17" i="8"/>
  <c r="BS17" i="8"/>
  <c r="BY31" i="8"/>
  <c r="BV31" i="8"/>
  <c r="BS31" i="8"/>
  <c r="BT31" i="8"/>
  <c r="BX31" i="8"/>
  <c r="BT27" i="8"/>
  <c r="BS27" i="8"/>
  <c r="W27" i="8" s="1"/>
  <c r="BX27" i="8"/>
  <c r="AG27" i="8" s="1"/>
  <c r="BY35" i="8"/>
  <c r="BV35" i="8"/>
  <c r="BT35" i="8"/>
  <c r="BS35" i="8"/>
  <c r="BX35" i="8"/>
  <c r="BV16" i="8"/>
  <c r="BS16" i="8"/>
  <c r="BZ36" i="8"/>
  <c r="CA36" i="8"/>
  <c r="CA45" i="8"/>
  <c r="BZ45" i="8"/>
  <c r="BZ19" i="8"/>
  <c r="CI19" i="8"/>
  <c r="BZ41" i="8"/>
  <c r="CA39" i="8"/>
  <c r="CI39" i="8"/>
  <c r="BZ39" i="8"/>
  <c r="BZ44" i="8"/>
  <c r="CI44" i="8"/>
  <c r="CA44" i="8"/>
  <c r="BZ32" i="8"/>
  <c r="CI32" i="8"/>
  <c r="CA32" i="8"/>
  <c r="CI42" i="8"/>
  <c r="CA42" i="8"/>
  <c r="BZ42" i="8"/>
  <c r="CI40" i="8"/>
  <c r="BZ40" i="8"/>
  <c r="CA40" i="8"/>
  <c r="BZ20" i="8"/>
  <c r="CI20" i="8"/>
  <c r="CA20" i="8"/>
  <c r="CI30" i="8"/>
  <c r="BZ30" i="8"/>
  <c r="CA30" i="8"/>
  <c r="CA43" i="8"/>
  <c r="BZ43" i="8"/>
  <c r="CI43" i="8"/>
  <c r="CI26" i="8"/>
  <c r="BZ26" i="8"/>
  <c r="CA26" i="8"/>
  <c r="Y27" i="8"/>
  <c r="CI23" i="8"/>
  <c r="CA23" i="8"/>
  <c r="BZ23" i="8"/>
  <c r="CI21" i="8"/>
  <c r="CA21" i="8"/>
  <c r="BZ21" i="8"/>
  <c r="BZ25" i="8"/>
  <c r="CI25" i="8"/>
  <c r="CA25" i="8"/>
  <c r="CA24" i="8"/>
  <c r="BZ24" i="8"/>
  <c r="CI24" i="8"/>
  <c r="U23" i="8"/>
  <c r="U44" i="8"/>
  <c r="U27" i="8"/>
  <c r="U45" i="8"/>
  <c r="U24" i="8"/>
  <c r="U41" i="8"/>
  <c r="U33" i="8"/>
  <c r="U39" i="8"/>
  <c r="U28" i="8"/>
  <c r="U40" i="8"/>
  <c r="U30" i="8"/>
  <c r="U43" i="8"/>
  <c r="U36" i="8"/>
  <c r="U32" i="8"/>
  <c r="U25" i="8"/>
  <c r="U26" i="8"/>
  <c r="U16" i="8"/>
  <c r="U22" i="8"/>
  <c r="U31" i="8"/>
  <c r="U35" i="8"/>
  <c r="U38" i="8"/>
  <c r="U19" i="8"/>
  <c r="U17" i="8"/>
  <c r="CE46" i="8"/>
  <c r="K7" i="8" s="1"/>
  <c r="D19" i="8"/>
  <c r="C20" i="8"/>
  <c r="B20" i="8" s="1"/>
  <c r="D32" i="9" l="1"/>
  <c r="B32" i="9"/>
  <c r="C33" i="9"/>
  <c r="BP29" i="8"/>
  <c r="BO29" i="8"/>
  <c r="BU29" i="8" s="1"/>
  <c r="AA29" i="8" s="1"/>
  <c r="BU27" i="8"/>
  <c r="BX22" i="8"/>
  <c r="BV27" i="8"/>
  <c r="AC27" i="8" s="1"/>
  <c r="BU22" i="8"/>
  <c r="BW27" i="8"/>
  <c r="AE27" i="8" s="1"/>
  <c r="BP33" i="8"/>
  <c r="BW33" i="8" s="1"/>
  <c r="AE33" i="8" s="1"/>
  <c r="BW28" i="8"/>
  <c r="AE28" i="8" s="1"/>
  <c r="BO35" i="8"/>
  <c r="BU35" i="8" s="1"/>
  <c r="BN40" i="8"/>
  <c r="BP40" i="8" s="1"/>
  <c r="BT18" i="8"/>
  <c r="Y18" i="8" s="1"/>
  <c r="BS18" i="8"/>
  <c r="W18" i="8" s="1"/>
  <c r="BY18" i="8"/>
  <c r="AI18" i="8" s="1"/>
  <c r="BV18" i="8"/>
  <c r="AC18" i="8" s="1"/>
  <c r="BN39" i="8"/>
  <c r="BP39" i="8" s="1"/>
  <c r="BW39" i="8" s="1"/>
  <c r="AE39" i="8" s="1"/>
  <c r="BN18" i="8"/>
  <c r="BP18" i="8" s="1"/>
  <c r="BW18" i="8" s="1"/>
  <c r="AE18" i="8" s="1"/>
  <c r="BY22" i="8"/>
  <c r="AI22" i="8" s="1"/>
  <c r="BT22" i="8"/>
  <c r="Y22" i="8" s="1"/>
  <c r="BP30" i="8"/>
  <c r="BW30" i="8" s="1"/>
  <c r="AE30" i="8" s="1"/>
  <c r="BM37" i="8"/>
  <c r="BN37" i="8" s="1"/>
  <c r="BP37" i="8" s="1"/>
  <c r="BW37" i="8" s="1"/>
  <c r="AE37" i="8" s="1"/>
  <c r="BW22" i="8"/>
  <c r="AE22" i="8" s="1"/>
  <c r="BP43" i="8"/>
  <c r="BW43" i="8" s="1"/>
  <c r="AE43" i="8" s="1"/>
  <c r="BO43" i="8"/>
  <c r="BU43" i="8" s="1"/>
  <c r="BN20" i="8"/>
  <c r="BP20" i="8" s="1"/>
  <c r="BW20" i="8" s="1"/>
  <c r="BT29" i="8"/>
  <c r="Y29" i="8" s="1"/>
  <c r="BS29" i="8"/>
  <c r="W29" i="8" s="1"/>
  <c r="BY29" i="8"/>
  <c r="AI29" i="8" s="1"/>
  <c r="BV29" i="8"/>
  <c r="AC29" i="8" s="1"/>
  <c r="BW29" i="8"/>
  <c r="AE29" i="8" s="1"/>
  <c r="BU16" i="8"/>
  <c r="BM21" i="8"/>
  <c r="BN21" i="8" s="1"/>
  <c r="BO21" i="8" s="1"/>
  <c r="BP21" i="8"/>
  <c r="BW21" i="8" s="1"/>
  <c r="BS22" i="8"/>
  <c r="W22" i="8" s="1"/>
  <c r="BX16" i="8"/>
  <c r="BT16" i="8"/>
  <c r="Y16" i="8" s="1"/>
  <c r="BY16" i="8"/>
  <c r="AI16" i="8" s="1"/>
  <c r="BM30" i="8"/>
  <c r="BN30" i="8" s="1"/>
  <c r="BS43" i="8"/>
  <c r="W43" i="8" s="1"/>
  <c r="BT43" i="8"/>
  <c r="Y43" i="8" s="1"/>
  <c r="BY43" i="8"/>
  <c r="AI43" i="8" s="1"/>
  <c r="BV43" i="8"/>
  <c r="AC43" i="8" s="1"/>
  <c r="BX43" i="8"/>
  <c r="AG43" i="8" s="1"/>
  <c r="BY20" i="8"/>
  <c r="AI20" i="8" s="1"/>
  <c r="BV20" i="8"/>
  <c r="AC20" i="8" s="1"/>
  <c r="BT20" i="8"/>
  <c r="Y20" i="8" s="1"/>
  <c r="BS20" i="8"/>
  <c r="W20" i="8" s="1"/>
  <c r="BX20" i="8"/>
  <c r="AG20" i="8" s="1"/>
  <c r="BY32" i="8"/>
  <c r="AI32" i="8" s="1"/>
  <c r="BW32" i="8"/>
  <c r="AE32" i="8" s="1"/>
  <c r="BV32" i="8"/>
  <c r="AC32" i="8" s="1"/>
  <c r="BU32" i="8"/>
  <c r="BT32" i="8"/>
  <c r="Y32" i="8" s="1"/>
  <c r="BS32" i="8"/>
  <c r="W32" i="8" s="1"/>
  <c r="BX32" i="8"/>
  <c r="AG32" i="8" s="1"/>
  <c r="BY39" i="8"/>
  <c r="AI39" i="8" s="1"/>
  <c r="BV39" i="8"/>
  <c r="AC39" i="8" s="1"/>
  <c r="BS39" i="8"/>
  <c r="W39" i="8" s="1"/>
  <c r="BT39" i="8"/>
  <c r="Y39" i="8" s="1"/>
  <c r="BX39" i="8"/>
  <c r="AG39" i="8" s="1"/>
  <c r="BY41" i="8"/>
  <c r="BW41" i="8"/>
  <c r="AE41" i="8" s="1"/>
  <c r="BV41" i="8"/>
  <c r="AC41" i="8" s="1"/>
  <c r="BU41" i="8"/>
  <c r="BT41" i="8"/>
  <c r="Y41" i="8" s="1"/>
  <c r="BS41" i="8"/>
  <c r="W41" i="8" s="1"/>
  <c r="BX41" i="8"/>
  <c r="AG41" i="8" s="1"/>
  <c r="BY26" i="8"/>
  <c r="AI26" i="8" s="1"/>
  <c r="BW26" i="8"/>
  <c r="AE26" i="8" s="1"/>
  <c r="BV26" i="8"/>
  <c r="AC26" i="8" s="1"/>
  <c r="BU26" i="8"/>
  <c r="BT26" i="8"/>
  <c r="Y26" i="8" s="1"/>
  <c r="BS26" i="8"/>
  <c r="W26" i="8" s="1"/>
  <c r="BX26" i="8"/>
  <c r="AG26" i="8" s="1"/>
  <c r="BS25" i="8"/>
  <c r="W25" i="8" s="1"/>
  <c r="BU25" i="8"/>
  <c r="BY25" i="8"/>
  <c r="AI25" i="8" s="1"/>
  <c r="BW25" i="8"/>
  <c r="AE25" i="8" s="1"/>
  <c r="BV25" i="8"/>
  <c r="AC25" i="8" s="1"/>
  <c r="BT25" i="8"/>
  <c r="Y25" i="8" s="1"/>
  <c r="BX25" i="8"/>
  <c r="AG25" i="8" s="1"/>
  <c r="BY36" i="8"/>
  <c r="AI36" i="8" s="1"/>
  <c r="BW36" i="8"/>
  <c r="AE36" i="8" s="1"/>
  <c r="BV36" i="8"/>
  <c r="AC36" i="8" s="1"/>
  <c r="BU36" i="8"/>
  <c r="BS36" i="8"/>
  <c r="W36" i="8" s="1"/>
  <c r="BT36" i="8"/>
  <c r="Y36" i="8" s="1"/>
  <c r="BX36" i="8"/>
  <c r="AG36" i="8" s="1"/>
  <c r="BY40" i="8"/>
  <c r="AI40" i="8" s="1"/>
  <c r="BW40" i="8"/>
  <c r="AE40" i="8" s="1"/>
  <c r="BV40" i="8"/>
  <c r="AC40" i="8" s="1"/>
  <c r="BS40" i="8"/>
  <c r="W40" i="8" s="1"/>
  <c r="BT40" i="8"/>
  <c r="Y40" i="8" s="1"/>
  <c r="BX40" i="8"/>
  <c r="AG40" i="8" s="1"/>
  <c r="BY23" i="8"/>
  <c r="AI23" i="8" s="1"/>
  <c r="BW23" i="8"/>
  <c r="AE23" i="8" s="1"/>
  <c r="BV23" i="8"/>
  <c r="AC23" i="8" s="1"/>
  <c r="BU23" i="8"/>
  <c r="AA23" i="8" s="1"/>
  <c r="BT23" i="8"/>
  <c r="Y23" i="8" s="1"/>
  <c r="BS23" i="8"/>
  <c r="W23" i="8" s="1"/>
  <c r="BX23" i="8"/>
  <c r="AG23" i="8" s="1"/>
  <c r="BU19" i="8"/>
  <c r="AA19" i="8" s="1"/>
  <c r="BT19" i="8"/>
  <c r="Y19" i="8" s="1"/>
  <c r="BS19" i="8"/>
  <c r="W19" i="8" s="1"/>
  <c r="BY19" i="8"/>
  <c r="AI19" i="8" s="1"/>
  <c r="BW19" i="8"/>
  <c r="AE19" i="8" s="1"/>
  <c r="BV19" i="8"/>
  <c r="AC19" i="8" s="1"/>
  <c r="BX19" i="8"/>
  <c r="AG19" i="8" s="1"/>
  <c r="BY24" i="8"/>
  <c r="AI24" i="8" s="1"/>
  <c r="BW24" i="8"/>
  <c r="AE24" i="8" s="1"/>
  <c r="BV24" i="8"/>
  <c r="AC24" i="8" s="1"/>
  <c r="BU24" i="8"/>
  <c r="BS24" i="8"/>
  <c r="W24" i="8" s="1"/>
  <c r="BT24" i="8"/>
  <c r="Y24" i="8" s="1"/>
  <c r="BX24" i="8"/>
  <c r="AG24" i="8" s="1"/>
  <c r="BY21" i="8"/>
  <c r="AI21" i="8" s="1"/>
  <c r="BV21" i="8"/>
  <c r="AC21" i="8" s="1"/>
  <c r="BU21" i="8"/>
  <c r="BT21" i="8"/>
  <c r="Y21" i="8" s="1"/>
  <c r="BS21" i="8"/>
  <c r="W21" i="8" s="1"/>
  <c r="BX21" i="8"/>
  <c r="AG21" i="8" s="1"/>
  <c r="BY30" i="8"/>
  <c r="AI30" i="8" s="1"/>
  <c r="BV30" i="8"/>
  <c r="AC30" i="8" s="1"/>
  <c r="BS30" i="8"/>
  <c r="W30" i="8" s="1"/>
  <c r="BT30" i="8"/>
  <c r="Y30" i="8" s="1"/>
  <c r="BX30" i="8"/>
  <c r="AG30" i="8" s="1"/>
  <c r="BY45" i="8"/>
  <c r="AI45" i="8" s="1"/>
  <c r="BW45" i="8"/>
  <c r="AE45" i="8" s="1"/>
  <c r="BV45" i="8"/>
  <c r="AC45" i="8" s="1"/>
  <c r="BU45" i="8"/>
  <c r="BS45" i="8"/>
  <c r="W45" i="8" s="1"/>
  <c r="BT45" i="8"/>
  <c r="Y45" i="8" s="1"/>
  <c r="BX45" i="8"/>
  <c r="AG45" i="8" s="1"/>
  <c r="BY42" i="8"/>
  <c r="AI42" i="8" s="1"/>
  <c r="BW42" i="8"/>
  <c r="AE42" i="8" s="1"/>
  <c r="BV42" i="8"/>
  <c r="AC42" i="8" s="1"/>
  <c r="BU42" i="8"/>
  <c r="BT42" i="8"/>
  <c r="Y42" i="8" s="1"/>
  <c r="BS42" i="8"/>
  <c r="W42" i="8" s="1"/>
  <c r="BX42" i="8"/>
  <c r="AG42" i="8" s="1"/>
  <c r="BY44" i="8"/>
  <c r="AI44" i="8" s="1"/>
  <c r="BX44" i="8"/>
  <c r="AG44" i="8" s="1"/>
  <c r="BW44" i="8"/>
  <c r="BV44" i="8"/>
  <c r="AC44" i="8" s="1"/>
  <c r="BU44" i="8"/>
  <c r="BT44" i="8"/>
  <c r="Y44" i="8" s="1"/>
  <c r="BS44" i="8"/>
  <c r="W44" i="8" s="1"/>
  <c r="AE16" i="8"/>
  <c r="AA27" i="8"/>
  <c r="AG16" i="8"/>
  <c r="AG33" i="8"/>
  <c r="W33" i="8"/>
  <c r="Y33" i="8"/>
  <c r="AC33" i="8"/>
  <c r="AI33" i="8"/>
  <c r="AA33" i="8"/>
  <c r="AI41" i="8"/>
  <c r="Y28" i="8"/>
  <c r="AI28" i="8"/>
  <c r="AG28" i="8"/>
  <c r="AA28" i="8"/>
  <c r="AC28" i="8"/>
  <c r="AA22" i="8"/>
  <c r="AG22" i="8"/>
  <c r="AC22" i="8"/>
  <c r="W31" i="8"/>
  <c r="AI31" i="8"/>
  <c r="AG31" i="8"/>
  <c r="AA31" i="8"/>
  <c r="Y31" i="8"/>
  <c r="AC31" i="8"/>
  <c r="AG35" i="8"/>
  <c r="AI35" i="8"/>
  <c r="AA35" i="8"/>
  <c r="Y35" i="8"/>
  <c r="AC35" i="8"/>
  <c r="W35" i="8"/>
  <c r="AC38" i="8"/>
  <c r="AA38" i="8"/>
  <c r="AG38" i="8"/>
  <c r="AI38" i="8"/>
  <c r="Y38" i="8"/>
  <c r="W38" i="8"/>
  <c r="AA16" i="8"/>
  <c r="AC16" i="8"/>
  <c r="W16" i="8"/>
  <c r="AI17" i="8"/>
  <c r="AG17" i="8"/>
  <c r="AA17" i="8"/>
  <c r="W17" i="8"/>
  <c r="AC17" i="8"/>
  <c r="Y17" i="8"/>
  <c r="D20" i="8"/>
  <c r="C21" i="8"/>
  <c r="B21" i="8" s="1"/>
  <c r="D33" i="9" l="1"/>
  <c r="B33" i="9"/>
  <c r="C34" i="9"/>
  <c r="BO20" i="8"/>
  <c r="BU20" i="8" s="1"/>
  <c r="BO30" i="8"/>
  <c r="BU30" i="8" s="1"/>
  <c r="AA30" i="8" s="1"/>
  <c r="BO40" i="8"/>
  <c r="BU40" i="8" s="1"/>
  <c r="AA40" i="8" s="1"/>
  <c r="BO37" i="8"/>
  <c r="BU37" i="8" s="1"/>
  <c r="AA37" i="8" s="1"/>
  <c r="BO18" i="8"/>
  <c r="BU18" i="8" s="1"/>
  <c r="AA18" i="8" s="1"/>
  <c r="BO39" i="8"/>
  <c r="BU39" i="8" s="1"/>
  <c r="U15" i="8"/>
  <c r="AA36" i="8"/>
  <c r="AA45" i="8"/>
  <c r="AA41" i="8"/>
  <c r="BZ15" i="8"/>
  <c r="CA15" i="8"/>
  <c r="CA46" i="8" s="1"/>
  <c r="BR46" i="8"/>
  <c r="CI15" i="8"/>
  <c r="CI46" i="8" s="1"/>
  <c r="B7" i="8" s="1"/>
  <c r="AA20" i="8"/>
  <c r="AA26" i="8"/>
  <c r="AA44" i="8"/>
  <c r="AA21" i="8"/>
  <c r="AA39" i="8"/>
  <c r="AA42" i="8"/>
  <c r="AA24" i="8"/>
  <c r="AE21" i="8"/>
  <c r="AE44" i="8"/>
  <c r="AA25" i="8"/>
  <c r="AA43" i="8"/>
  <c r="AA32" i="8"/>
  <c r="AE20" i="8"/>
  <c r="D21" i="8"/>
  <c r="C22" i="8"/>
  <c r="B22" i="8" s="1"/>
  <c r="C35" i="9" l="1"/>
  <c r="D34" i="9"/>
  <c r="B34" i="9"/>
  <c r="BW15" i="8"/>
  <c r="BV15" i="8"/>
  <c r="AC15" i="8" s="1"/>
  <c r="BU15" i="8"/>
  <c r="BY15" i="8"/>
  <c r="BY46" i="8" s="1"/>
  <c r="BX15" i="8"/>
  <c r="AG15" i="8" s="1"/>
  <c r="BT15" i="8"/>
  <c r="Y15" i="8" s="1"/>
  <c r="BS15" i="8"/>
  <c r="W15" i="8" s="1"/>
  <c r="AA15" i="8"/>
  <c r="BZ46" i="8"/>
  <c r="H7" i="8" s="1"/>
  <c r="B11" i="8"/>
  <c r="U46" i="8"/>
  <c r="D22" i="8"/>
  <c r="C23" i="8"/>
  <c r="B23" i="8" s="1"/>
  <c r="B35" i="9" l="1"/>
  <c r="C36" i="9"/>
  <c r="D35" i="9"/>
  <c r="AI15" i="8"/>
  <c r="Z11" i="8"/>
  <c r="AI46" i="8"/>
  <c r="BU46" i="8"/>
  <c r="BS46" i="8"/>
  <c r="E11" i="8" s="1"/>
  <c r="BX46" i="8"/>
  <c r="W11" i="8" s="1"/>
  <c r="BV46" i="8"/>
  <c r="Q11" i="8" s="1"/>
  <c r="BT46" i="8"/>
  <c r="H11" i="8" s="1"/>
  <c r="D23" i="8"/>
  <c r="C24" i="8"/>
  <c r="B24" i="8" s="1"/>
  <c r="B36" i="9" l="1"/>
  <c r="D36" i="9"/>
  <c r="C37" i="9"/>
  <c r="BU48" i="8"/>
  <c r="N11" i="8" s="1"/>
  <c r="K11" i="8"/>
  <c r="AA46" i="8"/>
  <c r="Y46" i="8"/>
  <c r="AC46" i="8"/>
  <c r="AG46" i="8"/>
  <c r="W46" i="8"/>
  <c r="BW46" i="8"/>
  <c r="AE15" i="8"/>
  <c r="D24" i="8"/>
  <c r="C25" i="8"/>
  <c r="B25" i="8" s="1"/>
  <c r="B37" i="9" l="1"/>
  <c r="D37" i="9"/>
  <c r="C38" i="9"/>
  <c r="T11" i="8"/>
  <c r="AE46" i="8"/>
  <c r="D25" i="8"/>
  <c r="C26" i="8"/>
  <c r="B26" i="8" s="1"/>
  <c r="C39" i="9" l="1"/>
  <c r="D38" i="9"/>
  <c r="B38" i="9"/>
  <c r="D26" i="8"/>
  <c r="C27" i="8"/>
  <c r="B27" i="8" s="1"/>
  <c r="D39" i="9" l="1"/>
  <c r="B39" i="9"/>
  <c r="C40" i="9"/>
  <c r="D27" i="8"/>
  <c r="C28" i="8"/>
  <c r="B28" i="8" s="1"/>
  <c r="D40" i="9" l="1"/>
  <c r="B40" i="9"/>
  <c r="C41" i="9"/>
  <c r="D28" i="8"/>
  <c r="C29" i="8"/>
  <c r="B29" i="8" s="1"/>
  <c r="C42" i="9" l="1"/>
  <c r="D41" i="9"/>
  <c r="B41" i="9"/>
  <c r="D29" i="8"/>
  <c r="C30" i="8"/>
  <c r="B30" i="8" s="1"/>
  <c r="C44" i="9" l="1"/>
  <c r="C43" i="9"/>
  <c r="D42" i="9"/>
  <c r="C45" i="9"/>
  <c r="B42" i="9"/>
  <c r="C31" i="8"/>
  <c r="B31" i="8" s="1"/>
  <c r="D30" i="8"/>
  <c r="D43" i="9" l="1"/>
  <c r="B43" i="9"/>
  <c r="B45" i="9"/>
  <c r="D45" i="9"/>
  <c r="D44" i="9"/>
  <c r="B44" i="9"/>
  <c r="D31" i="8"/>
  <c r="C32" i="8"/>
  <c r="B32" i="8" s="1"/>
  <c r="C33" i="8" l="1"/>
  <c r="B33" i="8" s="1"/>
  <c r="D32" i="8"/>
  <c r="D33" i="8" l="1"/>
  <c r="C34" i="8"/>
  <c r="B34" i="8" s="1"/>
  <c r="C35" i="8" l="1"/>
  <c r="B35" i="8" s="1"/>
  <c r="D34" i="8"/>
  <c r="D35" i="8" l="1"/>
  <c r="C36" i="8"/>
  <c r="B36" i="8" s="1"/>
  <c r="C37" i="8" l="1"/>
  <c r="B37" i="8" s="1"/>
  <c r="D36" i="8"/>
  <c r="D37" i="8" l="1"/>
  <c r="C38" i="8"/>
  <c r="B38" i="8" s="1"/>
  <c r="C39" i="8" l="1"/>
  <c r="B39" i="8" s="1"/>
  <c r="D38" i="8"/>
  <c r="D39" i="8" l="1"/>
  <c r="C40" i="8"/>
  <c r="B40" i="8" s="1"/>
  <c r="C41" i="8" l="1"/>
  <c r="B41" i="8" s="1"/>
  <c r="D40" i="8"/>
  <c r="D41" i="8" l="1"/>
  <c r="C42" i="8"/>
  <c r="B42" i="8" l="1"/>
  <c r="C43" i="8"/>
  <c r="B43" i="8" s="1"/>
  <c r="C45" i="8"/>
  <c r="B45" i="8" s="1"/>
  <c r="C44" i="8"/>
  <c r="B44" i="8" s="1"/>
  <c r="D42" i="8"/>
  <c r="D45" i="8" l="1"/>
  <c r="D44" i="8"/>
  <c r="D4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2" authorId="0" shapeId="0" xr:uid="{219FE042-F963-4DB0-824D-1D6C6ED37875}">
      <text>
        <r>
          <rPr>
            <sz val="12"/>
            <color indexed="81"/>
            <rFont val="MS P ゴシック"/>
            <family val="3"/>
            <charset val="128"/>
          </rPr>
          <t>月初日を以下の形式で入力してください。
2025年4月1日→ 2025/4/1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2" authorId="0" shapeId="0" xr:uid="{FCD52500-136E-4E1C-8005-579C4FECFF8E}">
      <text>
        <r>
          <rPr>
            <sz val="12"/>
            <color indexed="81"/>
            <rFont val="MS P ゴシック"/>
            <family val="3"/>
            <charset val="128"/>
          </rPr>
          <t>月初日を以下の形式で入力してください。
2025年4月1日→ 2025/4/1</t>
        </r>
      </text>
    </comment>
  </commentList>
</comments>
</file>

<file path=xl/sharedStrings.xml><?xml version="1.0" encoding="utf-8"?>
<sst xmlns="http://schemas.openxmlformats.org/spreadsheetml/2006/main" count="297" uniqueCount="164">
  <si>
    <t>社員番号</t>
    <rPh sb="0" eb="2">
      <t>シャイン</t>
    </rPh>
    <rPh sb="2" eb="4">
      <t>バンゴウ</t>
    </rPh>
    <phoneticPr fontId="1"/>
  </si>
  <si>
    <t>日</t>
    <rPh sb="0" eb="1">
      <t>ヒ</t>
    </rPh>
    <phoneticPr fontId="1"/>
  </si>
  <si>
    <t>曜日</t>
    <rPh sb="0" eb="2">
      <t>ヨウビ</t>
    </rPh>
    <phoneticPr fontId="1"/>
  </si>
  <si>
    <t>勤怠</t>
    <rPh sb="0" eb="2">
      <t>キンタイ</t>
    </rPh>
    <phoneticPr fontId="1"/>
  </si>
  <si>
    <t>合計</t>
    <rPh sb="0" eb="2">
      <t>ゴウケイ</t>
    </rPh>
    <phoneticPr fontId="1"/>
  </si>
  <si>
    <t>部署</t>
    <rPh sb="0" eb="2">
      <t>ブショ</t>
    </rPh>
    <phoneticPr fontId="1"/>
  </si>
  <si>
    <t>氏名</t>
    <rPh sb="0" eb="2">
      <t>シメイ</t>
    </rPh>
    <phoneticPr fontId="1"/>
  </si>
  <si>
    <t>欠勤日数</t>
    <rPh sb="0" eb="2">
      <t>ケッキン</t>
    </rPh>
    <rPh sb="2" eb="4">
      <t>ニッスウ</t>
    </rPh>
    <phoneticPr fontId="1"/>
  </si>
  <si>
    <t>営業部</t>
    <rPh sb="0" eb="2">
      <t>エイギョウ</t>
    </rPh>
    <rPh sb="2" eb="3">
      <t>ブ</t>
    </rPh>
    <phoneticPr fontId="1"/>
  </si>
  <si>
    <t>山田太郎</t>
    <rPh sb="0" eb="2">
      <t>ヤマダ</t>
    </rPh>
    <rPh sb="2" eb="4">
      <t>タロウ</t>
    </rPh>
    <phoneticPr fontId="1"/>
  </si>
  <si>
    <t>遅刻日数</t>
    <rPh sb="0" eb="2">
      <t>チコク</t>
    </rPh>
    <rPh sb="2" eb="4">
      <t>ニッスウ</t>
    </rPh>
    <phoneticPr fontId="1"/>
  </si>
  <si>
    <t>早退日数</t>
    <rPh sb="0" eb="2">
      <t>ソウタイ</t>
    </rPh>
    <rPh sb="2" eb="4">
      <t>ニッスウ</t>
    </rPh>
    <phoneticPr fontId="1"/>
  </si>
  <si>
    <t>フレックス</t>
  </si>
  <si>
    <t>勤怠管理表</t>
    <rPh sb="0" eb="2">
      <t>キンタイ</t>
    </rPh>
    <rPh sb="2" eb="4">
      <t>カンリ</t>
    </rPh>
    <rPh sb="4" eb="5">
      <t>ヒョウ</t>
    </rPh>
    <phoneticPr fontId="1"/>
  </si>
  <si>
    <t>直行/直帰</t>
    <rPh sb="0" eb="2">
      <t>チョッコウ</t>
    </rPh>
    <rPh sb="3" eb="5">
      <t>チョッキ</t>
    </rPh>
    <phoneticPr fontId="1"/>
  </si>
  <si>
    <t>所定労働</t>
    <rPh sb="0" eb="2">
      <t>ショテイ</t>
    </rPh>
    <rPh sb="2" eb="4">
      <t>ロウドウ</t>
    </rPh>
    <phoneticPr fontId="1"/>
  </si>
  <si>
    <t>所定労働時間</t>
    <rPh sb="0" eb="2">
      <t>ショテイ</t>
    </rPh>
    <rPh sb="2" eb="4">
      <t>ロウドウ</t>
    </rPh>
    <rPh sb="4" eb="6">
      <t>ジカン</t>
    </rPh>
    <phoneticPr fontId="1"/>
  </si>
  <si>
    <t>勤怠項目</t>
    <rPh sb="0" eb="2">
      <t>キンタイ</t>
    </rPh>
    <rPh sb="2" eb="4">
      <t>コウモク</t>
    </rPh>
    <phoneticPr fontId="1"/>
  </si>
  <si>
    <t>休日</t>
    <rPh sb="0" eb="2">
      <t>キュウジツ</t>
    </rPh>
    <phoneticPr fontId="1"/>
  </si>
  <si>
    <t>有休</t>
    <rPh sb="0" eb="2">
      <t>ユウキュウ</t>
    </rPh>
    <phoneticPr fontId="1"/>
  </si>
  <si>
    <t>代休</t>
    <rPh sb="0" eb="2">
      <t>ダイキュウ</t>
    </rPh>
    <phoneticPr fontId="1"/>
  </si>
  <si>
    <t>欠勤</t>
    <rPh sb="0" eb="2">
      <t>ケッキン</t>
    </rPh>
    <phoneticPr fontId="1"/>
  </si>
  <si>
    <t>勤務時間</t>
    <rPh sb="0" eb="2">
      <t>キンム</t>
    </rPh>
    <rPh sb="2" eb="4">
      <t>ジカン</t>
    </rPh>
    <phoneticPr fontId="1"/>
  </si>
  <si>
    <t>所定</t>
    <rPh sb="0" eb="2">
      <t>ショテイ</t>
    </rPh>
    <phoneticPr fontId="1"/>
  </si>
  <si>
    <t>記入</t>
    <rPh sb="0" eb="2">
      <t>キニュウ</t>
    </rPh>
    <phoneticPr fontId="1"/>
  </si>
  <si>
    <t>遅刻</t>
    <rPh sb="0" eb="2">
      <t>チコク</t>
    </rPh>
    <phoneticPr fontId="1"/>
  </si>
  <si>
    <t>早退</t>
    <rPh sb="0" eb="2">
      <t>ソウタイ</t>
    </rPh>
    <phoneticPr fontId="1"/>
  </si>
  <si>
    <t>備考</t>
    <rPh sb="0" eb="2">
      <t>ビコウ</t>
    </rPh>
    <phoneticPr fontId="1"/>
  </si>
  <si>
    <t>【設定】　※初めに以下の設定項目を入力してください。</t>
    <rPh sb="1" eb="3">
      <t>セッテイ</t>
    </rPh>
    <rPh sb="6" eb="7">
      <t>ハジ</t>
    </rPh>
    <rPh sb="9" eb="11">
      <t>イカ</t>
    </rPh>
    <rPh sb="12" eb="14">
      <t>セッテイ</t>
    </rPh>
    <rPh sb="14" eb="16">
      <t>コウモク</t>
    </rPh>
    <rPh sb="17" eb="19">
      <t>ニュウリョク</t>
    </rPh>
    <phoneticPr fontId="1"/>
  </si>
  <si>
    <t>【作成】</t>
    <rPh sb="1" eb="3">
      <t>サクセイ</t>
    </rPh>
    <phoneticPr fontId="1"/>
  </si>
  <si>
    <t>株式会社キャットテックラボ</t>
    <rPh sb="0" eb="4">
      <t>カブ</t>
    </rPh>
    <phoneticPr fontId="1"/>
  </si>
  <si>
    <t>https://cattech-lab.net/</t>
    <phoneticPr fontId="1"/>
  </si>
  <si>
    <t>製品URL</t>
    <rPh sb="0" eb="2">
      <t>セイヒン</t>
    </rPh>
    <phoneticPr fontId="1"/>
  </si>
  <si>
    <t>開始</t>
    <rPh sb="0" eb="2">
      <t>カイシ</t>
    </rPh>
    <phoneticPr fontId="1"/>
  </si>
  <si>
    <t>終了</t>
    <rPh sb="0" eb="2">
      <t>シュウリョウ</t>
    </rPh>
    <phoneticPr fontId="1"/>
  </si>
  <si>
    <t>深夜</t>
    <rPh sb="0" eb="2">
      <t>シンヤ</t>
    </rPh>
    <phoneticPr fontId="1"/>
  </si>
  <si>
    <t>深夜合計</t>
    <rPh sb="0" eb="2">
      <t>シンヤ</t>
    </rPh>
    <rPh sb="2" eb="4">
      <t>ゴウケイ</t>
    </rPh>
    <rPh sb="3" eb="4">
      <t>ケイ</t>
    </rPh>
    <phoneticPr fontId="1"/>
  </si>
  <si>
    <t>深夜時間</t>
    <rPh sb="0" eb="2">
      <t>シンヤ</t>
    </rPh>
    <rPh sb="2" eb="4">
      <t>ジカン</t>
    </rPh>
    <phoneticPr fontId="1"/>
  </si>
  <si>
    <t>休日深夜</t>
    <rPh sb="0" eb="2">
      <t>キュウジツ</t>
    </rPh>
    <rPh sb="2" eb="4">
      <t>シンヤ</t>
    </rPh>
    <phoneticPr fontId="1"/>
  </si>
  <si>
    <t>【使用方法】</t>
    <rPh sb="1" eb="5">
      <t>シヨウホウホウ</t>
    </rPh>
    <phoneticPr fontId="1"/>
  </si>
  <si>
    <t>【仕様】</t>
    <rPh sb="1" eb="3">
      <t>シヨウ</t>
    </rPh>
    <phoneticPr fontId="1"/>
  </si>
  <si>
    <t>●月集計</t>
    <rPh sb="1" eb="2">
      <t>ツキ</t>
    </rPh>
    <rPh sb="2" eb="4">
      <t>シュウケイ</t>
    </rPh>
    <phoneticPr fontId="1"/>
  </si>
  <si>
    <t>●日集計</t>
    <rPh sb="1" eb="2">
      <t>ニチ</t>
    </rPh>
    <rPh sb="2" eb="4">
      <t>シュウケイ</t>
    </rPh>
    <phoneticPr fontId="1"/>
  </si>
  <si>
    <t>月初日</t>
    <rPh sb="0" eb="3">
      <t>ゲツショビ</t>
    </rPh>
    <phoneticPr fontId="1"/>
  </si>
  <si>
    <t>休日労働</t>
    <rPh sb="0" eb="2">
      <t>キュウジツ</t>
    </rPh>
    <rPh sb="2" eb="4">
      <t>ロウドウ</t>
    </rPh>
    <phoneticPr fontId="1"/>
  </si>
  <si>
    <t>月</t>
    <rPh sb="0" eb="1">
      <t>ツキ</t>
    </rPh>
    <phoneticPr fontId="1"/>
  </si>
  <si>
    <t>振休</t>
    <rPh sb="0" eb="2">
      <t>フリキュウ</t>
    </rPh>
    <phoneticPr fontId="1"/>
  </si>
  <si>
    <t>特別休</t>
    <rPh sb="0" eb="2">
      <t>トクベツ</t>
    </rPh>
    <rPh sb="2" eb="3">
      <t>キュウ</t>
    </rPh>
    <phoneticPr fontId="1"/>
  </si>
  <si>
    <t>休暇項目</t>
    <rPh sb="0" eb="2">
      <t>キュウカ</t>
    </rPh>
    <rPh sb="2" eb="4">
      <t>コウモク</t>
    </rPh>
    <phoneticPr fontId="1"/>
  </si>
  <si>
    <t>法定休</t>
    <rPh sb="0" eb="2">
      <t>ホウテイ</t>
    </rPh>
    <rPh sb="2" eb="3">
      <t>キュウ</t>
    </rPh>
    <phoneticPr fontId="1"/>
  </si>
  <si>
    <t>所定休</t>
    <rPh sb="0" eb="2">
      <t>ショテイ</t>
    </rPh>
    <rPh sb="2" eb="3">
      <t>キュウ</t>
    </rPh>
    <phoneticPr fontId="1"/>
  </si>
  <si>
    <t>出勤日数</t>
    <rPh sb="0" eb="2">
      <t>シュッキン</t>
    </rPh>
    <rPh sb="2" eb="4">
      <t>ニッスウ</t>
    </rPh>
    <phoneticPr fontId="1"/>
  </si>
  <si>
    <t>休日出勤</t>
    <rPh sb="0" eb="2">
      <t>キュウジツ</t>
    </rPh>
    <rPh sb="2" eb="4">
      <t>シュッキン</t>
    </rPh>
    <phoneticPr fontId="1"/>
  </si>
  <si>
    <t>開始時刻</t>
    <rPh sb="0" eb="2">
      <t>カイシ</t>
    </rPh>
    <rPh sb="2" eb="4">
      <t>ジコク</t>
    </rPh>
    <phoneticPr fontId="1"/>
  </si>
  <si>
    <t>終了時刻</t>
    <rPh sb="0" eb="2">
      <t>シュウリョウ</t>
    </rPh>
    <rPh sb="2" eb="4">
      <t>ジコク</t>
    </rPh>
    <phoneticPr fontId="1"/>
  </si>
  <si>
    <t>色付け休暇項目</t>
    <rPh sb="0" eb="2">
      <t>イロヅ</t>
    </rPh>
    <rPh sb="3" eb="5">
      <t>キュウカ</t>
    </rPh>
    <rPh sb="5" eb="7">
      <t>コウモク</t>
    </rPh>
    <phoneticPr fontId="1"/>
  </si>
  <si>
    <t>法定時間内残業</t>
    <rPh sb="0" eb="2">
      <t>ホウテイ</t>
    </rPh>
    <rPh sb="2" eb="4">
      <t>ジカン</t>
    </rPh>
    <rPh sb="4" eb="5">
      <t>ナイ</t>
    </rPh>
    <rPh sb="5" eb="7">
      <t>ザンギョウ</t>
    </rPh>
    <phoneticPr fontId="1"/>
  </si>
  <si>
    <t>深夜労働</t>
    <rPh sb="0" eb="2">
      <t>シンヤ</t>
    </rPh>
    <rPh sb="2" eb="4">
      <t>ロウドウ</t>
    </rPh>
    <phoneticPr fontId="1"/>
  </si>
  <si>
    <t>休日出勤項目</t>
    <rPh sb="0" eb="2">
      <t>キュウジツ</t>
    </rPh>
    <rPh sb="2" eb="4">
      <t>シュッキン</t>
    </rPh>
    <rPh sb="4" eb="6">
      <t>コウモク</t>
    </rPh>
    <phoneticPr fontId="1"/>
  </si>
  <si>
    <t>半日休暇項目</t>
    <rPh sb="0" eb="2">
      <t>ハンニチ</t>
    </rPh>
    <rPh sb="2" eb="4">
      <t>キュウカ</t>
    </rPh>
    <rPh sb="4" eb="6">
      <t>コウモク</t>
    </rPh>
    <phoneticPr fontId="1"/>
  </si>
  <si>
    <t>法定時間外残業</t>
    <rPh sb="0" eb="2">
      <t>ホウテイ</t>
    </rPh>
    <rPh sb="2" eb="4">
      <t>ジカン</t>
    </rPh>
    <rPh sb="4" eb="5">
      <t>ガイ</t>
    </rPh>
    <rPh sb="5" eb="7">
      <t>ザンギョウ</t>
    </rPh>
    <phoneticPr fontId="1"/>
  </si>
  <si>
    <t>法定労働時間</t>
    <rPh sb="0" eb="2">
      <t>ホウテイ</t>
    </rPh>
    <rPh sb="2" eb="4">
      <t>ロウドウ</t>
    </rPh>
    <rPh sb="4" eb="6">
      <t>ジカン</t>
    </rPh>
    <phoneticPr fontId="1"/>
  </si>
  <si>
    <t>法定時間内残業</t>
    <rPh sb="0" eb="2">
      <t>ホウテイ</t>
    </rPh>
    <rPh sb="2" eb="5">
      <t>ジカンナイ</t>
    </rPh>
    <rPh sb="5" eb="7">
      <t>ザンギョウ</t>
    </rPh>
    <phoneticPr fontId="1"/>
  </si>
  <si>
    <t>有休消化日数</t>
    <rPh sb="2" eb="4">
      <t>ショウカ</t>
    </rPh>
    <rPh sb="4" eb="6">
      <t>ニッスウ</t>
    </rPh>
    <phoneticPr fontId="1"/>
  </si>
  <si>
    <t>特別休暇日数</t>
    <rPh sb="0" eb="2">
      <t>トクベツ</t>
    </rPh>
    <rPh sb="2" eb="4">
      <t>キュウカ</t>
    </rPh>
    <rPh sb="4" eb="6">
      <t>ニッスウ</t>
    </rPh>
    <phoneticPr fontId="1"/>
  </si>
  <si>
    <t>所定休日日数</t>
    <rPh sb="0" eb="2">
      <t>ショテイ</t>
    </rPh>
    <rPh sb="2" eb="4">
      <t>キュウジツ</t>
    </rPh>
    <rPh sb="4" eb="6">
      <t>ニッスウ</t>
    </rPh>
    <phoneticPr fontId="1"/>
  </si>
  <si>
    <t>法定休日日数</t>
    <rPh sb="0" eb="2">
      <t>ホウテイ</t>
    </rPh>
    <rPh sb="2" eb="4">
      <t>キュウジツ</t>
    </rPh>
    <rPh sb="4" eb="6">
      <t>ニッスウ</t>
    </rPh>
    <phoneticPr fontId="1"/>
  </si>
  <si>
    <t>代休消化日数</t>
    <rPh sb="0" eb="2">
      <t>ダイキュウ</t>
    </rPh>
    <rPh sb="2" eb="4">
      <t>ショウカ</t>
    </rPh>
    <rPh sb="5" eb="6">
      <t>キュウジツ</t>
    </rPh>
    <phoneticPr fontId="1"/>
  </si>
  <si>
    <t>振休消化日数</t>
    <rPh sb="0" eb="2">
      <t>フリキュウ</t>
    </rPh>
    <rPh sb="2" eb="4">
      <t>ショウカ</t>
    </rPh>
    <rPh sb="4" eb="6">
      <t>ニッスウ</t>
    </rPh>
    <phoneticPr fontId="1"/>
  </si>
  <si>
    <t>普通合計</t>
    <rPh sb="0" eb="2">
      <t>フツウ</t>
    </rPh>
    <rPh sb="2" eb="4">
      <t>ゴウケイ</t>
    </rPh>
    <phoneticPr fontId="1"/>
  </si>
  <si>
    <t>所定労働</t>
    <rPh sb="0" eb="2">
      <t>ショテイ</t>
    </rPh>
    <rPh sb="2" eb="4">
      <t>ロウドウ</t>
    </rPh>
    <phoneticPr fontId="1"/>
  </si>
  <si>
    <t>法定時間外残業</t>
    <phoneticPr fontId="1"/>
  </si>
  <si>
    <t>法定</t>
    <rPh sb="0" eb="2">
      <t>ホウテイ</t>
    </rPh>
    <phoneticPr fontId="1"/>
  </si>
  <si>
    <t>深夜労働</t>
    <rPh sb="0" eb="2">
      <t>シンヤ</t>
    </rPh>
    <rPh sb="2" eb="4">
      <t>ロウドウ</t>
    </rPh>
    <phoneticPr fontId="1"/>
  </si>
  <si>
    <t>休日労働</t>
    <rPh sb="0" eb="2">
      <t>キュウジツ</t>
    </rPh>
    <rPh sb="2" eb="4">
      <t>ロウドウ</t>
    </rPh>
    <phoneticPr fontId="1"/>
  </si>
  <si>
    <t>休日深夜</t>
    <rPh sb="0" eb="2">
      <t>キュウジツ</t>
    </rPh>
    <rPh sb="2" eb="4">
      <t>シンヤ</t>
    </rPh>
    <phoneticPr fontId="1"/>
  </si>
  <si>
    <t>休日出勤フラグ</t>
    <rPh sb="0" eb="2">
      <t>キュウジツ</t>
    </rPh>
    <rPh sb="2" eb="4">
      <t>シュッキン</t>
    </rPh>
    <phoneticPr fontId="1"/>
  </si>
  <si>
    <t>出勤日数</t>
    <rPh sb="0" eb="2">
      <t>シュッキン</t>
    </rPh>
    <rPh sb="2" eb="4">
      <t>ニッスウ</t>
    </rPh>
    <phoneticPr fontId="1"/>
  </si>
  <si>
    <t>　←社員番号、部署、氏名を入力してください。</t>
    <rPh sb="2" eb="6">
      <t>シャインバンゴウ</t>
    </rPh>
    <rPh sb="7" eb="9">
      <t>ブショ</t>
    </rPh>
    <rPh sb="10" eb="12">
      <t>シメイ</t>
    </rPh>
    <rPh sb="13" eb="15">
      <t>ニュウリョク</t>
    </rPh>
    <phoneticPr fontId="1"/>
  </si>
  <si>
    <t>　←所定労働時間を入力してください。</t>
    <rPh sb="2" eb="4">
      <t>ショテイ</t>
    </rPh>
    <rPh sb="4" eb="6">
      <t>ロウドウ</t>
    </rPh>
    <rPh sb="6" eb="8">
      <t>ジカン</t>
    </rPh>
    <rPh sb="9" eb="11">
      <t>ニュウリョク</t>
    </rPh>
    <phoneticPr fontId="1"/>
  </si>
  <si>
    <t>　←開始から終了までの間に勤務した時間は、深夜労働時間としてカウントされます。</t>
    <rPh sb="2" eb="4">
      <t>カイシ</t>
    </rPh>
    <rPh sb="6" eb="8">
      <t>シュウリョウ</t>
    </rPh>
    <rPh sb="11" eb="12">
      <t>アイダ</t>
    </rPh>
    <rPh sb="13" eb="15">
      <t>キンム</t>
    </rPh>
    <rPh sb="17" eb="19">
      <t>ジカン</t>
    </rPh>
    <rPh sb="21" eb="23">
      <t>シンヤ</t>
    </rPh>
    <rPh sb="23" eb="25">
      <t>ロウドウ</t>
    </rPh>
    <rPh sb="25" eb="27">
      <t>ジカン</t>
    </rPh>
    <phoneticPr fontId="1"/>
  </si>
  <si>
    <t>勤務時間：　開始から終了までの時間から休憩時間を引いた実働時間</t>
  </si>
  <si>
    <t>所定労働：　所定労働時間内の実働時間。休日出勤は含まない。</t>
  </si>
  <si>
    <t>法定時間内残業：　所定労働時間外で法定労働時間までの実働時間。休日出勤は含まない。</t>
  </si>
  <si>
    <t>法定時間外残業：　法定労働時間外の実働時間。休日出勤は含まない。</t>
  </si>
  <si>
    <t>深夜労働：　深夜の実働時間。休日出勤は含まない。</t>
  </si>
  <si>
    <t>休日労働：　休日出勤の実働時間</t>
  </si>
  <si>
    <t>休日深夜：　休日出勤の深夜の実働時間</t>
  </si>
  <si>
    <t>　 勤務時間＝休日労働　（休日出勤の場合）</t>
    <rPh sb="2" eb="4">
      <t>キンム</t>
    </rPh>
    <rPh sb="4" eb="6">
      <t>ジカン</t>
    </rPh>
    <rPh sb="7" eb="9">
      <t>キュウジツ</t>
    </rPh>
    <rPh sb="9" eb="11">
      <t>ロウドウ</t>
    </rPh>
    <rPh sb="13" eb="15">
      <t>キュウジツ</t>
    </rPh>
    <rPh sb="15" eb="17">
      <t>シュッキン</t>
    </rPh>
    <rPh sb="18" eb="20">
      <t>バアイ</t>
    </rPh>
    <phoneticPr fontId="1"/>
  </si>
  <si>
    <t>出勤日数：　勤務時間が0より大きい日数。休日出勤を含む。</t>
  </si>
  <si>
    <t>欠勤日数：　勤怠で「欠勤」を選択した日数</t>
  </si>
  <si>
    <t>休日出勤：　休日出勤の日数</t>
  </si>
  <si>
    <t>有休消化日数：　勤怠で「有休」を選択した日数</t>
  </si>
  <si>
    <t>代休消化日数：　勤怠で「代休」を選択した日数</t>
  </si>
  <si>
    <t>振休消化日数：　勤怠で「振休」を選択した日数</t>
  </si>
  <si>
    <t>遅刻日数：　勤怠で「遅刻」を選択した日数</t>
  </si>
  <si>
    <t>早退日数：　勤怠で「早退」を選択した日数</t>
  </si>
  <si>
    <t>フレックス：　勤怠で「フレックス」を選択した日数</t>
  </si>
  <si>
    <t>直行/直帰：　勤怠で「直行/直帰」を選択した日数</t>
  </si>
  <si>
    <t>法定休日日数：　休日で「法定休」を選択した日数</t>
  </si>
  <si>
    <t>所定休日日数：　休日で「所定休」を選択した日数</t>
  </si>
  <si>
    <t>特別休暇日数：　休日で「特別休」を選択した日数</t>
  </si>
  <si>
    <t>勤務時間：　日集計の「勤務時間」の合計</t>
  </si>
  <si>
    <t>所定労働：　日集計の「所定労働」の合計</t>
  </si>
  <si>
    <t>法定時間内残業：　日集計の「法定時間内残業」の合計</t>
  </si>
  <si>
    <t>深夜労働：　日集計の「深夜労働」の合計</t>
  </si>
  <si>
    <t>休日労働：　日集計の「休日労働」の合計</t>
  </si>
  <si>
    <t>休日深夜：　日集計の「休日深夜」の合計</t>
  </si>
  <si>
    <t>・日々の勤怠を入力してください。</t>
    <rPh sb="1" eb="3">
      <t>ヒビ</t>
    </rPh>
    <rPh sb="4" eb="6">
      <t>キンタイ</t>
    </rPh>
    <rPh sb="7" eb="9">
      <t>ニュウリョク</t>
    </rPh>
    <phoneticPr fontId="1"/>
  </si>
  <si>
    <t>　休日：　休暇項目</t>
    <rPh sb="1" eb="3">
      <t>キュウジツ</t>
    </rPh>
    <rPh sb="5" eb="7">
      <t>キュウカ</t>
    </rPh>
    <rPh sb="7" eb="9">
      <t>コウモク</t>
    </rPh>
    <phoneticPr fontId="1"/>
  </si>
  <si>
    <t>　勤怠：　勤怠項目</t>
    <rPh sb="1" eb="3">
      <t>キンタイ</t>
    </rPh>
    <rPh sb="5" eb="7">
      <t>キンタイ</t>
    </rPh>
    <rPh sb="7" eb="9">
      <t>コウモク</t>
    </rPh>
    <phoneticPr fontId="1"/>
  </si>
  <si>
    <t>　開始時刻：　業務の開始時刻</t>
    <rPh sb="1" eb="5">
      <t>カイシジコク</t>
    </rPh>
    <rPh sb="7" eb="9">
      <t>ギョウム</t>
    </rPh>
    <rPh sb="10" eb="14">
      <t>カイシジコク</t>
    </rPh>
    <phoneticPr fontId="1"/>
  </si>
  <si>
    <t>　終了時刻：　業務の終了時刻</t>
    <rPh sb="1" eb="3">
      <t>シュウリョウ</t>
    </rPh>
    <rPh sb="3" eb="5">
      <t>ジコク</t>
    </rPh>
    <rPh sb="7" eb="9">
      <t>ギョウム</t>
    </rPh>
    <rPh sb="10" eb="12">
      <t>シュウリョウ</t>
    </rPh>
    <rPh sb="12" eb="14">
      <t>ジコク</t>
    </rPh>
    <phoneticPr fontId="1"/>
  </si>
  <si>
    <t>※時刻および休憩時間は、0:00～23:59の範囲で24時間表記で入力してください。24:00以降で入力した場合はエラーもしくはセルの色が赤色になります。</t>
    <rPh sb="1" eb="3">
      <t>ジコク</t>
    </rPh>
    <rPh sb="6" eb="8">
      <t>キュウケイ</t>
    </rPh>
    <rPh sb="8" eb="10">
      <t>ジカン</t>
    </rPh>
    <rPh sb="23" eb="25">
      <t>ハンイ</t>
    </rPh>
    <rPh sb="28" eb="30">
      <t>ジカン</t>
    </rPh>
    <rPh sb="30" eb="32">
      <t>ヒョウキ</t>
    </rPh>
    <rPh sb="33" eb="35">
      <t>ニュウリョク</t>
    </rPh>
    <rPh sb="47" eb="49">
      <t>イコウ</t>
    </rPh>
    <rPh sb="50" eb="52">
      <t>ニュウリョク</t>
    </rPh>
    <rPh sb="54" eb="56">
      <t>バアイ</t>
    </rPh>
    <rPh sb="67" eb="68">
      <t>イロ</t>
    </rPh>
    <rPh sb="69" eb="70">
      <t>アカ</t>
    </rPh>
    <rPh sb="70" eb="71">
      <t>イロ</t>
    </rPh>
    <phoneticPr fontId="1"/>
  </si>
  <si>
    <t>※休日出勤は、設定シート「休日出勤項目」で設定した休暇項目の日で、勤務時間が0より大きい場合にカウントされます。</t>
    <rPh sb="1" eb="3">
      <t>キュウジツ</t>
    </rPh>
    <rPh sb="3" eb="5">
      <t>シュッキン</t>
    </rPh>
    <rPh sb="7" eb="9">
      <t>セッテイ</t>
    </rPh>
    <rPh sb="13" eb="15">
      <t>キュウジツ</t>
    </rPh>
    <rPh sb="15" eb="17">
      <t>シュッキン</t>
    </rPh>
    <rPh sb="17" eb="19">
      <t>コウモク</t>
    </rPh>
    <rPh sb="21" eb="23">
      <t>セッテイ</t>
    </rPh>
    <rPh sb="25" eb="27">
      <t>キュウカ</t>
    </rPh>
    <rPh sb="27" eb="29">
      <t>コウモク</t>
    </rPh>
    <rPh sb="30" eb="31">
      <t>ヒ</t>
    </rPh>
    <rPh sb="33" eb="35">
      <t>キンム</t>
    </rPh>
    <rPh sb="35" eb="37">
      <t>ジカン</t>
    </rPh>
    <rPh sb="41" eb="42">
      <t>オオ</t>
    </rPh>
    <rPh sb="44" eb="46">
      <t>バアイ</t>
    </rPh>
    <phoneticPr fontId="1"/>
  </si>
  <si>
    <t>※終了時刻が午前0時を超え翌日になる場合、翌日が平日・休日であるかにかかわらず、当日の時間集計に含まれます。</t>
    <rPh sb="1" eb="3">
      <t>シュウリョウ</t>
    </rPh>
    <rPh sb="3" eb="5">
      <t>ジコク</t>
    </rPh>
    <rPh sb="6" eb="8">
      <t>ゴゼン</t>
    </rPh>
    <rPh sb="9" eb="10">
      <t>ジ</t>
    </rPh>
    <rPh sb="11" eb="12">
      <t>コ</t>
    </rPh>
    <rPh sb="13" eb="15">
      <t>ヨクジツ</t>
    </rPh>
    <rPh sb="18" eb="20">
      <t>バアイ</t>
    </rPh>
    <rPh sb="21" eb="23">
      <t>ヨクジツ</t>
    </rPh>
    <rPh sb="24" eb="26">
      <t>ヘイジツ</t>
    </rPh>
    <rPh sb="27" eb="29">
      <t>キュウジツ</t>
    </rPh>
    <rPh sb="40" eb="42">
      <t>トウジツ</t>
    </rPh>
    <rPh sb="43" eb="45">
      <t>ジカン</t>
    </rPh>
    <rPh sb="45" eb="47">
      <t>シュウケイ</t>
    </rPh>
    <rPh sb="48" eb="49">
      <t>フク</t>
    </rPh>
    <phoneticPr fontId="1"/>
  </si>
  <si>
    <t>　（当日が平日で、終了時刻が翌日の休日でも午前0時以降は休日出勤として扱われません。）</t>
    <rPh sb="9" eb="11">
      <t>シュウリョウ</t>
    </rPh>
    <rPh sb="11" eb="13">
      <t>ジコク</t>
    </rPh>
    <phoneticPr fontId="1"/>
  </si>
  <si>
    <t>※勤務時間＝所定労働＋法定時間内残業＋法定時間外残業　（ただし、所定労働時間が法定労働時間より大きい場合は成り立たちません。）</t>
    <rPh sb="1" eb="3">
      <t>キンム</t>
    </rPh>
    <rPh sb="3" eb="5">
      <t>ジカン</t>
    </rPh>
    <rPh sb="6" eb="8">
      <t>ショテイ</t>
    </rPh>
    <rPh sb="8" eb="10">
      <t>ロウドウ</t>
    </rPh>
    <rPh sb="11" eb="13">
      <t>ホウテイ</t>
    </rPh>
    <rPh sb="13" eb="16">
      <t>ジカンナイ</t>
    </rPh>
    <rPh sb="16" eb="18">
      <t>ザンギョウ</t>
    </rPh>
    <rPh sb="19" eb="21">
      <t>ホウテイ</t>
    </rPh>
    <rPh sb="21" eb="24">
      <t>ジカンガイ</t>
    </rPh>
    <rPh sb="24" eb="26">
      <t>ザンギョウ</t>
    </rPh>
    <rPh sb="32" eb="34">
      <t>ショテイ</t>
    </rPh>
    <rPh sb="34" eb="36">
      <t>ロウドウ</t>
    </rPh>
    <rPh sb="36" eb="38">
      <t>ジカン</t>
    </rPh>
    <rPh sb="39" eb="41">
      <t>ホウテイ</t>
    </rPh>
    <rPh sb="41" eb="43">
      <t>ロウドウ</t>
    </rPh>
    <rPh sb="43" eb="45">
      <t>ジカン</t>
    </rPh>
    <rPh sb="47" eb="48">
      <t>オオ</t>
    </rPh>
    <rPh sb="50" eb="52">
      <t>バアイ</t>
    </rPh>
    <rPh sb="53" eb="54">
      <t>ナ</t>
    </rPh>
    <rPh sb="55" eb="56">
      <t>タ</t>
    </rPh>
    <phoneticPr fontId="1"/>
  </si>
  <si>
    <t>※設定シート「半日休暇項目」で設定した休暇項目の日に勤務した場合、その休暇日数は勤務時間にかかわらず0.5日としてカウントされます。</t>
    <phoneticPr fontId="1"/>
  </si>
  <si>
    <t>　（半有休としたい場合など）</t>
    <rPh sb="2" eb="3">
      <t>ハン</t>
    </rPh>
    <rPh sb="3" eb="5">
      <t>ユウキュウ</t>
    </rPh>
    <rPh sb="9" eb="11">
      <t>バアイ</t>
    </rPh>
    <phoneticPr fontId="1"/>
  </si>
  <si>
    <t>【シート保護パスワード】</t>
    <rPh sb="4" eb="6">
      <t>ホゴ</t>
    </rPh>
    <phoneticPr fontId="1"/>
  </si>
  <si>
    <t>※時間の入力は分までで、秒の単位は無視されます。</t>
    <rPh sb="1" eb="3">
      <t>ジカン</t>
    </rPh>
    <rPh sb="4" eb="6">
      <t>ニュウリョク</t>
    </rPh>
    <rPh sb="7" eb="8">
      <t>フン</t>
    </rPh>
    <rPh sb="12" eb="13">
      <t>ビョウ</t>
    </rPh>
    <rPh sb="14" eb="16">
      <t>タンイ</t>
    </rPh>
    <rPh sb="17" eb="19">
      <t>ムシ</t>
    </rPh>
    <phoneticPr fontId="1"/>
  </si>
  <si>
    <t>　←変更の必要はありません。</t>
    <rPh sb="2" eb="4">
      <t>ヘンコウ</t>
    </rPh>
    <rPh sb="5" eb="7">
      <t>ヒツヨウ</t>
    </rPh>
    <phoneticPr fontId="1"/>
  </si>
  <si>
    <t>https://cattech-lab.net/tools/excel-kintai/</t>
    <phoneticPr fontId="1"/>
  </si>
  <si>
    <t>半日休暇フラグ</t>
    <rPh sb="0" eb="2">
      <t>ハンニチ</t>
    </rPh>
    <rPh sb="2" eb="4">
      <t>キュウカ</t>
    </rPh>
    <phoneticPr fontId="1"/>
  </si>
  <si>
    <t>深夜残業</t>
    <rPh sb="0" eb="2">
      <t>シンヤ</t>
    </rPh>
    <rPh sb="2" eb="4">
      <t>ザンギョウ</t>
    </rPh>
    <phoneticPr fontId="1"/>
  </si>
  <si>
    <t>深夜残業</t>
    <rPh sb="0" eb="2">
      <t>シンヤ</t>
    </rPh>
    <rPh sb="2" eb="4">
      <t>ザンギョウ</t>
    </rPh>
    <phoneticPr fontId="1"/>
  </si>
  <si>
    <t>勤怠管理表エクセルシート v3.0</t>
    <rPh sb="0" eb="2">
      <t>キンタイ</t>
    </rPh>
    <rPh sb="2" eb="4">
      <t>カンリ</t>
    </rPh>
    <rPh sb="4" eb="5">
      <t>ヒョウ</t>
    </rPh>
    <phoneticPr fontId="1"/>
  </si>
  <si>
    <t>深夜残業：　深夜労働内で法定時間外残業の時間。</t>
    <rPh sb="0" eb="2">
      <t>シンヤ</t>
    </rPh>
    <rPh sb="2" eb="4">
      <t>ザンギョウ</t>
    </rPh>
    <rPh sb="6" eb="8">
      <t>シンヤ</t>
    </rPh>
    <rPh sb="8" eb="10">
      <t>ロウドウ</t>
    </rPh>
    <rPh sb="10" eb="11">
      <t>ナイ</t>
    </rPh>
    <rPh sb="12" eb="14">
      <t>ホウテイ</t>
    </rPh>
    <rPh sb="14" eb="17">
      <t>ジカンガイ</t>
    </rPh>
    <rPh sb="17" eb="19">
      <t>ザンギョウ</t>
    </rPh>
    <rPh sb="20" eb="22">
      <t>ジカン</t>
    </rPh>
    <phoneticPr fontId="1"/>
  </si>
  <si>
    <t>深夜残業：　日集計の「深夜残業」の合計</t>
    <rPh sb="2" eb="4">
      <t>ザンギョウ</t>
    </rPh>
    <rPh sb="13" eb="15">
      <t>ザンギョウ</t>
    </rPh>
    <phoneticPr fontId="1"/>
  </si>
  <si>
    <t>Copyright (c) 2021-2025 CATTech.LAB Co., Ltd.</t>
    <phoneticPr fontId="1"/>
  </si>
  <si>
    <t>　←この休暇項目が選択されると日付が赤色に色付けされます。</t>
    <rPh sb="4" eb="6">
      <t>キュウカ</t>
    </rPh>
    <rPh sb="6" eb="8">
      <t>コウモク</t>
    </rPh>
    <rPh sb="9" eb="11">
      <t>センタク</t>
    </rPh>
    <rPh sb="15" eb="17">
      <t>ヒヅケ</t>
    </rPh>
    <rPh sb="18" eb="20">
      <t>アカイロ</t>
    </rPh>
    <rPh sb="21" eb="23">
      <t>イロヅ</t>
    </rPh>
    <phoneticPr fontId="1"/>
  </si>
  <si>
    <t>　←この休暇項目が選択されると日付が青色に色付けされます。</t>
    <rPh sb="4" eb="6">
      <t>キュウカ</t>
    </rPh>
    <rPh sb="6" eb="8">
      <t>コウモク</t>
    </rPh>
    <rPh sb="9" eb="11">
      <t>センタク</t>
    </rPh>
    <rPh sb="15" eb="17">
      <t>ヒヅケ</t>
    </rPh>
    <rPh sb="18" eb="20">
      <t>アオイロ</t>
    </rPh>
    <rPh sb="21" eb="23">
      <t>イロヅ</t>
    </rPh>
    <phoneticPr fontId="1"/>
  </si>
  <si>
    <t>　←この休暇項目の日で、勤務時間が0より大きい場合、休日出勤としてカウントされます。</t>
    <rPh sb="4" eb="6">
      <t>キュウカ</t>
    </rPh>
    <rPh sb="6" eb="8">
      <t>コウモク</t>
    </rPh>
    <rPh sb="9" eb="10">
      <t>ヒ</t>
    </rPh>
    <rPh sb="12" eb="14">
      <t>キンム</t>
    </rPh>
    <rPh sb="14" eb="16">
      <t>ジカン</t>
    </rPh>
    <rPh sb="20" eb="21">
      <t>オオ</t>
    </rPh>
    <rPh sb="23" eb="25">
      <t>バアイ</t>
    </rPh>
    <rPh sb="26" eb="28">
      <t>キュウジツ</t>
    </rPh>
    <rPh sb="28" eb="30">
      <t>シュッキン</t>
    </rPh>
    <phoneticPr fontId="1"/>
  </si>
  <si>
    <t>　←この休暇項目の日で、勤務時間が0より大きい場合、その休暇日数は勤務時間にかかわらず0.5日としてカウントされます。</t>
    <rPh sb="4" eb="6">
      <t>キュウカ</t>
    </rPh>
    <rPh sb="6" eb="8">
      <t>コウモク</t>
    </rPh>
    <rPh sb="9" eb="10">
      <t>ヒ</t>
    </rPh>
    <rPh sb="12" eb="14">
      <t>キンム</t>
    </rPh>
    <rPh sb="14" eb="16">
      <t>ジカン</t>
    </rPh>
    <rPh sb="20" eb="21">
      <t>オオ</t>
    </rPh>
    <rPh sb="23" eb="25">
      <t>バアイ</t>
    </rPh>
    <rPh sb="28" eb="30">
      <t>キュウカ</t>
    </rPh>
    <rPh sb="30" eb="32">
      <t>ニッスウ</t>
    </rPh>
    <rPh sb="33" eb="35">
      <t>キンム</t>
    </rPh>
    <rPh sb="35" eb="37">
      <t>ジカン</t>
    </rPh>
    <rPh sb="46" eb="47">
      <t>ニチ</t>
    </rPh>
    <phoneticPr fontId="1"/>
  </si>
  <si>
    <t xml:space="preserve">・各月のシートで、右上の月初の日付を入力してください。入力形式：　2025年4月1日の場合⇒2025/4/1 </t>
    <rPh sb="1" eb="2">
      <t>カク</t>
    </rPh>
    <rPh sb="2" eb="3">
      <t>ツキ</t>
    </rPh>
    <rPh sb="9" eb="10">
      <t>ミギ</t>
    </rPh>
    <rPh sb="10" eb="11">
      <t>ウエ</t>
    </rPh>
    <rPh sb="12" eb="14">
      <t>ゲツショ</t>
    </rPh>
    <rPh sb="15" eb="17">
      <t>ヒヅケ</t>
    </rPh>
    <rPh sb="18" eb="20">
      <t>ニュウリョク</t>
    </rPh>
    <rPh sb="27" eb="29">
      <t>ニュウリョク</t>
    </rPh>
    <rPh sb="29" eb="31">
      <t>ケイシキ</t>
    </rPh>
    <rPh sb="37" eb="38">
      <t>ネン</t>
    </rPh>
    <rPh sb="39" eb="40">
      <t>ガツ</t>
    </rPh>
    <rPh sb="41" eb="42">
      <t>ニチ</t>
    </rPh>
    <rPh sb="43" eb="45">
      <t>バアイ</t>
    </rPh>
    <phoneticPr fontId="1"/>
  </si>
  <si>
    <t>　その月の日付曜日が自動で入力されます。月の途中から始めることもできます（2025/4/16など）。</t>
    <rPh sb="3" eb="4">
      <t>ツキ</t>
    </rPh>
    <rPh sb="5" eb="7">
      <t>ヒヅケ</t>
    </rPh>
    <rPh sb="7" eb="9">
      <t>ヨウビ</t>
    </rPh>
    <rPh sb="10" eb="12">
      <t>ジドウ</t>
    </rPh>
    <rPh sb="13" eb="15">
      <t>ニュウリョク</t>
    </rPh>
    <phoneticPr fontId="1"/>
  </si>
  <si>
    <t>（60時間超）</t>
    <rPh sb="3" eb="5">
      <t>ジカン</t>
    </rPh>
    <rPh sb="5" eb="6">
      <t>チョウ</t>
    </rPh>
    <phoneticPr fontId="1"/>
  </si>
  <si>
    <t>※勤務時間が24時間以上の入力には対応していません。日を分けて入力してください。</t>
    <rPh sb="1" eb="3">
      <t>キンム</t>
    </rPh>
    <rPh sb="3" eb="5">
      <t>ジカン</t>
    </rPh>
    <rPh sb="8" eb="10">
      <t>ジカン</t>
    </rPh>
    <rPh sb="10" eb="12">
      <t>イジョウ</t>
    </rPh>
    <rPh sb="13" eb="15">
      <t>ニュウリョク</t>
    </rPh>
    <rPh sb="17" eb="19">
      <t>タイオウ</t>
    </rPh>
    <rPh sb="26" eb="27">
      <t>ヒ</t>
    </rPh>
    <rPh sb="28" eb="29">
      <t>ワ</t>
    </rPh>
    <rPh sb="31" eb="33">
      <t>ニュウリョク</t>
    </rPh>
    <phoneticPr fontId="1"/>
  </si>
  <si>
    <t>法定時間外残業：　日集計の「法定時間外残業」の合計。（60時間超）は60時間を超えた時間。</t>
    <rPh sb="18" eb="19">
      <t>ガイ</t>
    </rPh>
    <rPh sb="29" eb="31">
      <t>ジカン</t>
    </rPh>
    <rPh sb="31" eb="32">
      <t>チョウ</t>
    </rPh>
    <rPh sb="36" eb="38">
      <t>ジカン</t>
    </rPh>
    <rPh sb="39" eb="40">
      <t>コ</t>
    </rPh>
    <rPh sb="42" eb="44">
      <t>ジカン</t>
    </rPh>
    <phoneticPr fontId="1"/>
  </si>
  <si>
    <t>60時間超</t>
    <rPh sb="2" eb="4">
      <t>ジカン</t>
    </rPh>
    <rPh sb="4" eb="5">
      <t>チョウ</t>
    </rPh>
    <phoneticPr fontId="1"/>
  </si>
  <si>
    <t>休日</t>
    <rPh sb="0" eb="2">
      <t>キュウジツ</t>
    </rPh>
    <phoneticPr fontId="1"/>
  </si>
  <si>
    <t>勤怠</t>
    <rPh sb="0" eb="2">
      <t>キンタイ</t>
    </rPh>
    <phoneticPr fontId="1"/>
  </si>
  <si>
    <t>法定外残業深夜</t>
    <rPh sb="0" eb="2">
      <t>ホウテイ</t>
    </rPh>
    <rPh sb="2" eb="3">
      <t>ガイ</t>
    </rPh>
    <rPh sb="3" eb="5">
      <t>ザンギョウ</t>
    </rPh>
    <rPh sb="5" eb="7">
      <t>シンヤ</t>
    </rPh>
    <phoneticPr fontId="1"/>
  </si>
  <si>
    <t>法定外残業合計</t>
    <rPh sb="0" eb="2">
      <t>ホウテイ</t>
    </rPh>
    <rPh sb="2" eb="3">
      <t>ガイ</t>
    </rPh>
    <rPh sb="3" eb="5">
      <t>ザンギョウ</t>
    </rPh>
    <rPh sb="5" eb="7">
      <t>ゴウケイ</t>
    </rPh>
    <phoneticPr fontId="1"/>
  </si>
  <si>
    <t>勤務時間</t>
    <rPh sb="0" eb="2">
      <t>キンム</t>
    </rPh>
    <rPh sb="2" eb="4">
      <t>ジカン</t>
    </rPh>
    <phoneticPr fontId="1"/>
  </si>
  <si>
    <t>休憩時間</t>
    <rPh sb="0" eb="2">
      <t>キュウケイ</t>
    </rPh>
    <rPh sb="2" eb="4">
      <t>ジカン</t>
    </rPh>
    <phoneticPr fontId="1"/>
  </si>
  <si>
    <t>日集計</t>
    <rPh sb="0" eb="1">
      <t>ヒ</t>
    </rPh>
    <rPh sb="1" eb="3">
      <t>シュウケイ</t>
    </rPh>
    <phoneticPr fontId="1"/>
  </si>
  <si>
    <t>日付</t>
    <rPh sb="0" eb="2">
      <t>ヒヅケ</t>
    </rPh>
    <phoneticPr fontId="1"/>
  </si>
  <si>
    <t>勤怠</t>
    <rPh sb="0" eb="2">
      <t>キンタイ</t>
    </rPh>
    <phoneticPr fontId="1"/>
  </si>
  <si>
    <t>休憩0-5h</t>
    <rPh sb="0" eb="2">
      <t>キュウケイ</t>
    </rPh>
    <phoneticPr fontId="1"/>
  </si>
  <si>
    <t>休憩5-22h</t>
    <rPh sb="0" eb="2">
      <t>キュウケイ</t>
    </rPh>
    <phoneticPr fontId="1"/>
  </si>
  <si>
    <t>休憩22-5h</t>
    <rPh sb="0" eb="2">
      <t>キュウケイ</t>
    </rPh>
    <phoneticPr fontId="1"/>
  </si>
  <si>
    <t>休憩5h-</t>
    <rPh sb="0" eb="2">
      <t>キュウケイ</t>
    </rPh>
    <phoneticPr fontId="1"/>
  </si>
  <si>
    <t>0～5時
深夜</t>
    <rPh sb="3" eb="4">
      <t>ジ</t>
    </rPh>
    <phoneticPr fontId="1"/>
  </si>
  <si>
    <t>22～翌5時
深夜</t>
    <rPh sb="3" eb="4">
      <t>ヨク</t>
    </rPh>
    <rPh sb="5" eb="6">
      <t>ジ</t>
    </rPh>
    <rPh sb="7" eb="9">
      <t>シンヤ</t>
    </rPh>
    <phoneticPr fontId="1"/>
  </si>
  <si>
    <t xml:space="preserve">5～22時
</t>
    <rPh sb="4" eb="5">
      <t>ジ</t>
    </rPh>
    <phoneticPr fontId="1"/>
  </si>
  <si>
    <t xml:space="preserve">翌5時～
</t>
    <rPh sb="0" eb="1">
      <t>ヨク</t>
    </rPh>
    <rPh sb="2" eb="3">
      <t>ジ</t>
    </rPh>
    <phoneticPr fontId="1"/>
  </si>
  <si>
    <t>※深夜残業は、業務開始から積算した法定労働時間を超えた残業のうち深夜労働の時間を表しています。</t>
    <rPh sb="1" eb="3">
      <t>シンヤ</t>
    </rPh>
    <rPh sb="3" eb="5">
      <t>ザンギョウ</t>
    </rPh>
    <rPh sb="7" eb="9">
      <t>ギョウム</t>
    </rPh>
    <rPh sb="9" eb="11">
      <t>カイシ</t>
    </rPh>
    <rPh sb="13" eb="15">
      <t>セキサン</t>
    </rPh>
    <rPh sb="17" eb="19">
      <t>ホウテイ</t>
    </rPh>
    <rPh sb="19" eb="21">
      <t>ロウドウ</t>
    </rPh>
    <rPh sb="21" eb="23">
      <t>ジカン</t>
    </rPh>
    <rPh sb="24" eb="25">
      <t>コ</t>
    </rPh>
    <rPh sb="27" eb="29">
      <t>ザンギョウ</t>
    </rPh>
    <rPh sb="32" eb="34">
      <t>シンヤ</t>
    </rPh>
    <rPh sb="34" eb="36">
      <t>ロウドウ</t>
    </rPh>
    <rPh sb="37" eb="39">
      <t>ジカン</t>
    </rPh>
    <rPh sb="40" eb="41">
      <t>アラワ</t>
    </rPh>
    <phoneticPr fontId="1"/>
  </si>
  <si>
    <t>　休憩時間：　各時間帯の休憩時間</t>
    <rPh sb="1" eb="5">
      <t>キュウケイジカン</t>
    </rPh>
    <rPh sb="7" eb="8">
      <t>カク</t>
    </rPh>
    <rPh sb="8" eb="11">
      <t>ジカンタイ</t>
    </rPh>
    <rPh sb="12" eb="14">
      <t>キュウケイ</t>
    </rPh>
    <rPh sb="14" eb="16">
      <t>ジカン</t>
    </rPh>
    <phoneticPr fontId="1"/>
  </si>
  <si>
    <t>　例）　夜10:00～翌日朝3:00の勤務で深夜に1時間休憩の場合→ 開始 22:00、終了 3:00、休憩時間 （22～翌5時） 1:00</t>
    <rPh sb="1" eb="2">
      <t>レイ</t>
    </rPh>
    <rPh sb="4" eb="5">
      <t>ヨル</t>
    </rPh>
    <rPh sb="11" eb="13">
      <t>ヨクジツ</t>
    </rPh>
    <rPh sb="13" eb="14">
      <t>アサ</t>
    </rPh>
    <rPh sb="19" eb="21">
      <t>キンム</t>
    </rPh>
    <rPh sb="22" eb="24">
      <t>シンヤ</t>
    </rPh>
    <rPh sb="26" eb="28">
      <t>ジカン</t>
    </rPh>
    <rPh sb="28" eb="30">
      <t>キュウケイ</t>
    </rPh>
    <rPh sb="31" eb="33">
      <t>バアイ</t>
    </rPh>
    <rPh sb="35" eb="37">
      <t>カイシ</t>
    </rPh>
    <rPh sb="44" eb="46">
      <t>シュウリョウ</t>
    </rPh>
    <rPh sb="52" eb="54">
      <t>キュウケイ</t>
    </rPh>
    <rPh sb="54" eb="56">
      <t>ジカン</t>
    </rPh>
    <rPh sb="61" eb="62">
      <t>ヨク</t>
    </rPh>
    <rPh sb="63" eb="64">
      <t>ジ</t>
    </rPh>
    <phoneticPr fontId="1"/>
  </si>
  <si>
    <t>※試供版のため一部機能に制限があります。</t>
    <rPh sb="1" eb="4">
      <t>シキョウバン</t>
    </rPh>
    <rPh sb="7" eb="9">
      <t>イチブ</t>
    </rPh>
    <rPh sb="9" eb="11">
      <t>キノウ</t>
    </rPh>
    <rPh sb="12" eb="14">
      <t>セイゲン</t>
    </rPh>
    <phoneticPr fontId="1"/>
  </si>
  <si>
    <t>※購入版ではシート保護パスワードを開示します。</t>
    <rPh sb="1" eb="4">
      <t>コウニュウバン</t>
    </rPh>
    <rPh sb="9" eb="11">
      <t>ホゴ</t>
    </rPh>
    <rPh sb="17" eb="19">
      <t>カイジ</t>
    </rPh>
    <phoneticPr fontId="1"/>
  </si>
  <si>
    <t>※試供版のため8日以降入力できません。</t>
    <rPh sb="1" eb="4">
      <t>シキョウバン</t>
    </rPh>
    <rPh sb="8" eb="9">
      <t>ニチ</t>
    </rPh>
    <rPh sb="9" eb="11">
      <t>イコウ</t>
    </rPh>
    <rPh sb="11" eb="13">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</si>
</sst>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h]:mm;@\ "/>
    <numFmt numFmtId="178" formatCode="[h]:mm"/>
    <numFmt numFmtId="179" formatCode="0_);[Red]\(0\)"/>
  </numFmts>
  <fonts count="14">
    <font>
      <sz val="11"/>
      <color theme="1"/>
      <name val="ＭＳ Ｐゴシック"/>
      <family val="2"/>
      <scheme val="minor"/>
    </font>
    <font>
      <sz val="6"/>
      <name val="ＭＳ Ｐゴシック"/>
      <family val="3"/>
      <charset val="128"/>
      <scheme val="minor"/>
    </font>
    <font>
      <b/>
      <u/>
      <sz val="16"/>
      <color theme="1"/>
      <name val="Meiryo UI"/>
      <family val="3"/>
      <charset val="128"/>
    </font>
    <font>
      <sz val="11"/>
      <color theme="1"/>
      <name val="Meiryo UI"/>
      <family val="3"/>
      <charset val="128"/>
    </font>
    <font>
      <sz val="11"/>
      <name val="Meiryo UI"/>
      <family val="3"/>
      <charset val="128"/>
    </font>
    <font>
      <sz val="11"/>
      <name val="ＭＳ Ｐゴシック"/>
      <family val="2"/>
      <scheme val="minor"/>
    </font>
    <font>
      <b/>
      <sz val="11"/>
      <color theme="1"/>
      <name val="ＭＳ Ｐゴシック"/>
      <family val="3"/>
      <charset val="128"/>
      <scheme val="minor"/>
    </font>
    <font>
      <u/>
      <sz val="11"/>
      <color theme="10"/>
      <name val="ＭＳ Ｐゴシック"/>
      <family val="2"/>
      <scheme val="minor"/>
    </font>
    <font>
      <b/>
      <u/>
      <sz val="11"/>
      <color theme="1"/>
      <name val="ＭＳ Ｐゴシック"/>
      <family val="3"/>
      <charset val="128"/>
      <scheme val="minor"/>
    </font>
    <font>
      <sz val="11"/>
      <color theme="1"/>
      <name val="ＭＳ Ｐゴシック"/>
      <family val="3"/>
      <charset val="128"/>
      <scheme val="minor"/>
    </font>
    <font>
      <sz val="12"/>
      <color indexed="81"/>
      <name val="MS P ゴシック"/>
      <family val="3"/>
      <charset val="128"/>
    </font>
    <font>
      <sz val="11"/>
      <color rgb="FFFF0000"/>
      <name val="ＭＳ Ｐゴシック"/>
      <family val="2"/>
      <scheme val="minor"/>
    </font>
    <font>
      <sz val="11"/>
      <color rgb="FFFF0000"/>
      <name val="ＭＳ Ｐゴシック"/>
      <family val="3"/>
      <charset val="128"/>
      <scheme val="minor"/>
    </font>
    <font>
      <sz val="11"/>
      <color rgb="FFFF0000"/>
      <name val="Meiryo UI"/>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lightDown">
        <bgColor theme="6" tint="0.79998168889431442"/>
      </patternFill>
    </fill>
    <fill>
      <patternFill patternType="lightDown">
        <bgColor theme="9"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134">
    <xf numFmtId="0" fontId="0" fillId="0" borderId="0" xfId="0"/>
    <xf numFmtId="0" fontId="3" fillId="0" borderId="0" xfId="0" applyFont="1"/>
    <xf numFmtId="0" fontId="2" fillId="0" borderId="0" xfId="0" applyFont="1"/>
    <xf numFmtId="0" fontId="3" fillId="2" borderId="1" xfId="0" applyFont="1" applyFill="1" applyBorder="1" applyAlignment="1">
      <alignment horizontal="center" vertical="center"/>
    </xf>
    <xf numFmtId="176"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17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6" fillId="0" borderId="0" xfId="0" applyFont="1"/>
    <xf numFmtId="0" fontId="7" fillId="0" borderId="0" xfId="1"/>
    <xf numFmtId="0" fontId="8" fillId="0" borderId="0" xfId="0" applyFont="1"/>
    <xf numFmtId="0" fontId="9" fillId="0" borderId="0" xfId="0" applyFont="1"/>
    <xf numFmtId="31" fontId="3" fillId="0" borderId="0" xfId="0" quotePrefix="1" applyNumberFormat="1" applyFont="1" applyAlignment="1">
      <alignment horizontal="center" vertical="center"/>
    </xf>
    <xf numFmtId="55" fontId="3" fillId="0" borderId="0" xfId="0" applyNumberFormat="1" applyFont="1" applyAlignment="1">
      <alignment horizontal="center" vertical="center"/>
    </xf>
    <xf numFmtId="0" fontId="0" fillId="2" borderId="1" xfId="0" applyFill="1" applyBorder="1" applyAlignment="1">
      <alignment horizontal="center" vertical="center"/>
    </xf>
    <xf numFmtId="0" fontId="0" fillId="0" borderId="0" xfId="0" applyAlignment="1">
      <alignment horizontal="center" vertical="center"/>
    </xf>
    <xf numFmtId="20" fontId="0" fillId="0" borderId="0" xfId="0" applyNumberFormat="1" applyAlignment="1">
      <alignment horizontal="center" vertical="center"/>
    </xf>
    <xf numFmtId="20" fontId="0" fillId="2" borderId="1" xfId="0" applyNumberFormat="1" applyFill="1" applyBorder="1" applyAlignment="1">
      <alignment horizontal="center" vertical="center"/>
    </xf>
    <xf numFmtId="0" fontId="0" fillId="4" borderId="1" xfId="0" applyFill="1" applyBorder="1" applyAlignment="1">
      <alignment horizontal="center" vertical="center"/>
    </xf>
    <xf numFmtId="0" fontId="5" fillId="4" borderId="1" xfId="0" applyFont="1" applyFill="1" applyBorder="1" applyAlignment="1">
      <alignment horizontal="center" vertical="center"/>
    </xf>
    <xf numFmtId="0" fontId="0" fillId="0" borderId="1" xfId="0" applyBorder="1" applyAlignment="1">
      <alignment horizontal="center" vertical="center"/>
    </xf>
    <xf numFmtId="0" fontId="5" fillId="0" borderId="0" xfId="0" applyFont="1" applyAlignment="1">
      <alignment horizontal="center" vertical="center"/>
    </xf>
    <xf numFmtId="20" fontId="0" fillId="0" borderId="1" xfId="0" applyNumberFormat="1" applyBorder="1" applyAlignment="1">
      <alignment horizontal="center" vertical="center"/>
    </xf>
    <xf numFmtId="20" fontId="3"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178" fontId="3" fillId="5" borderId="1" xfId="0" applyNumberFormat="1" applyFont="1" applyFill="1" applyBorder="1" applyAlignment="1">
      <alignment horizontal="center" vertical="center" wrapText="1"/>
    </xf>
    <xf numFmtId="178" fontId="3"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xf>
    <xf numFmtId="20" fontId="3"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179" fontId="3" fillId="2" borderId="1" xfId="0" applyNumberFormat="1" applyFont="1" applyFill="1" applyBorder="1" applyAlignment="1">
      <alignment horizontal="center" vertical="center"/>
    </xf>
    <xf numFmtId="0" fontId="0" fillId="0" borderId="0" xfId="0" applyAlignment="1">
      <alignment vertical="center"/>
    </xf>
    <xf numFmtId="20" fontId="0" fillId="0" borderId="0" xfId="0" applyNumberFormat="1" applyAlignment="1">
      <alignment vertical="center"/>
    </xf>
    <xf numFmtId="0" fontId="0" fillId="7" borderId="1" xfId="0" applyFill="1" applyBorder="1" applyAlignment="1">
      <alignment horizontal="center" vertical="center"/>
    </xf>
    <xf numFmtId="0" fontId="0" fillId="8" borderId="1" xfId="0" applyFill="1" applyBorder="1" applyAlignment="1">
      <alignment horizontal="center" vertical="center"/>
    </xf>
    <xf numFmtId="177" fontId="3" fillId="0" borderId="1" xfId="0" applyNumberFormat="1" applyFont="1" applyBorder="1" applyAlignment="1">
      <alignment horizontal="center" vertical="center"/>
    </xf>
    <xf numFmtId="0" fontId="3" fillId="0" borderId="0" xfId="0" applyFont="1" applyAlignment="1">
      <alignment horizontal="left" vertical="center"/>
    </xf>
    <xf numFmtId="177" fontId="3" fillId="0" borderId="0" xfId="0" applyNumberFormat="1" applyFont="1" applyAlignment="1">
      <alignment horizontal="center" vertical="center"/>
    </xf>
    <xf numFmtId="0" fontId="0" fillId="0" borderId="1" xfId="0" applyBorder="1" applyAlignment="1">
      <alignment horizontal="center" vertical="center"/>
    </xf>
    <xf numFmtId="177" fontId="3" fillId="0" borderId="2" xfId="0" applyNumberFormat="1" applyFont="1" applyBorder="1" applyAlignment="1">
      <alignment horizontal="center" vertical="center"/>
    </xf>
    <xf numFmtId="177" fontId="3" fillId="0" borderId="3" xfId="0" applyNumberFormat="1" applyFont="1" applyBorder="1" applyAlignment="1">
      <alignment horizontal="center" vertical="center"/>
    </xf>
    <xf numFmtId="0" fontId="3" fillId="0" borderId="1" xfId="0" applyFont="1" applyBorder="1" applyAlignment="1" applyProtection="1">
      <alignment horizontal="left" vertical="center"/>
      <protection locked="0"/>
    </xf>
    <xf numFmtId="20" fontId="3" fillId="0" borderId="2" xfId="0" applyNumberFormat="1" applyFont="1" applyBorder="1" applyAlignment="1">
      <alignment horizontal="center" vertical="center"/>
    </xf>
    <xf numFmtId="20" fontId="3" fillId="0" borderId="3" xfId="0" applyNumberFormat="1" applyFont="1" applyBorder="1" applyAlignment="1">
      <alignment horizontal="center" vertical="center"/>
    </xf>
    <xf numFmtId="0" fontId="3" fillId="0" borderId="5"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20" fontId="3" fillId="3" borderId="2" xfId="0" applyNumberFormat="1" applyFont="1" applyFill="1" applyBorder="1" applyAlignment="1" applyProtection="1">
      <alignment horizontal="center" vertical="center"/>
      <protection locked="0"/>
    </xf>
    <xf numFmtId="20" fontId="3" fillId="3" borderId="3" xfId="0" applyNumberFormat="1" applyFont="1" applyFill="1" applyBorder="1" applyAlignment="1" applyProtection="1">
      <alignment horizontal="center" vertical="center"/>
      <protection locked="0"/>
    </xf>
    <xf numFmtId="0" fontId="3" fillId="6" borderId="2" xfId="0" applyFont="1" applyFill="1" applyBorder="1" applyAlignment="1" applyProtection="1">
      <alignment horizontal="center" vertical="center"/>
      <protection locked="0"/>
    </xf>
    <xf numFmtId="0" fontId="3" fillId="6" borderId="3" xfId="0" applyFont="1" applyFill="1" applyBorder="1" applyAlignment="1" applyProtection="1">
      <alignment horizontal="center" vertical="center"/>
      <protection locked="0"/>
    </xf>
    <xf numFmtId="0" fontId="3" fillId="0" borderId="7" xfId="0" applyFont="1" applyBorder="1" applyAlignment="1" applyProtection="1">
      <alignment horizontal="left" vertical="center"/>
      <protection locked="0"/>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2" borderId="2" xfId="0" applyFont="1" applyFill="1" applyBorder="1" applyAlignment="1">
      <alignment horizontal="center"/>
    </xf>
    <xf numFmtId="0" fontId="3" fillId="2" borderId="4" xfId="0" applyFont="1" applyFill="1" applyBorder="1" applyAlignment="1">
      <alignment horizontal="center"/>
    </xf>
    <xf numFmtId="0" fontId="3" fillId="2" borderId="3" xfId="0" applyFont="1" applyFill="1" applyBorder="1" applyAlignment="1">
      <alignment horizontal="center"/>
    </xf>
    <xf numFmtId="0" fontId="3" fillId="2" borderId="1" xfId="0" applyFont="1" applyFill="1" applyBorder="1" applyAlignment="1">
      <alignment horizontal="center" vertical="center"/>
    </xf>
    <xf numFmtId="55" fontId="3" fillId="2" borderId="2" xfId="0" applyNumberFormat="1" applyFont="1" applyFill="1" applyBorder="1" applyAlignment="1">
      <alignment horizontal="center" vertical="center"/>
    </xf>
    <xf numFmtId="55" fontId="3" fillId="2" borderId="4" xfId="0" applyNumberFormat="1" applyFont="1" applyFill="1" applyBorder="1" applyAlignment="1">
      <alignment horizontal="center" vertical="center"/>
    </xf>
    <xf numFmtId="55" fontId="3" fillId="2" borderId="3" xfId="0" applyNumberFormat="1" applyFont="1" applyFill="1" applyBorder="1" applyAlignment="1">
      <alignment horizontal="center" vertical="center"/>
    </xf>
    <xf numFmtId="177" fontId="3" fillId="0" borderId="4" xfId="0" applyNumberFormat="1" applyFont="1" applyBorder="1" applyAlignment="1">
      <alignment horizontal="center" vertical="center"/>
    </xf>
    <xf numFmtId="177" fontId="3" fillId="0" borderId="6" xfId="0" applyNumberFormat="1" applyFont="1" applyBorder="1" applyAlignment="1">
      <alignment horizontal="center" vertical="center"/>
    </xf>
    <xf numFmtId="0" fontId="3" fillId="2" borderId="6" xfId="0" applyFont="1" applyFill="1" applyBorder="1" applyAlignment="1">
      <alignment horizontal="center" vertical="center"/>
    </xf>
    <xf numFmtId="179" fontId="3" fillId="0" borderId="2" xfId="0" applyNumberFormat="1" applyFont="1" applyBorder="1" applyAlignment="1">
      <alignment horizontal="center" vertical="center"/>
    </xf>
    <xf numFmtId="31" fontId="3" fillId="3" borderId="2" xfId="0" quotePrefix="1" applyNumberFormat="1" applyFont="1" applyFill="1" applyBorder="1" applyAlignment="1" applyProtection="1">
      <alignment horizontal="center" vertical="center"/>
      <protection locked="0"/>
    </xf>
    <xf numFmtId="31" fontId="3" fillId="3" borderId="4" xfId="0" quotePrefix="1" applyNumberFormat="1" applyFont="1" applyFill="1" applyBorder="1" applyAlignment="1" applyProtection="1">
      <alignment horizontal="center" vertical="center"/>
      <protection locked="0"/>
    </xf>
    <xf numFmtId="31" fontId="3" fillId="3" borderId="3" xfId="0" quotePrefix="1" applyNumberFormat="1" applyFont="1" applyFill="1" applyBorder="1" applyAlignment="1" applyProtection="1">
      <alignment horizontal="center" vertical="center"/>
      <protection locked="0"/>
    </xf>
    <xf numFmtId="0" fontId="11" fillId="0" borderId="0" xfId="0" applyFont="1"/>
    <xf numFmtId="0" fontId="12" fillId="0" borderId="0" xfId="0" applyFont="1"/>
    <xf numFmtId="0" fontId="3" fillId="0" borderId="0" xfId="0" applyFont="1" applyProtection="1"/>
    <xf numFmtId="0" fontId="3" fillId="0" borderId="0" xfId="0" applyFont="1" applyAlignment="1" applyProtection="1">
      <alignment horizontal="center" vertical="center"/>
    </xf>
    <xf numFmtId="0" fontId="2" fillId="0" borderId="0" xfId="0" applyFont="1" applyProtection="1"/>
    <xf numFmtId="31" fontId="3" fillId="0" borderId="0" xfId="0" quotePrefix="1" applyNumberFormat="1" applyFont="1" applyAlignment="1" applyProtection="1">
      <alignment horizontal="center" vertical="center"/>
    </xf>
    <xf numFmtId="0" fontId="3" fillId="2" borderId="2"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31" fontId="3" fillId="3" borderId="2" xfId="0" quotePrefix="1" applyNumberFormat="1" applyFont="1" applyFill="1" applyBorder="1" applyAlignment="1" applyProtection="1">
      <alignment horizontal="center" vertical="center"/>
    </xf>
    <xf numFmtId="31" fontId="3" fillId="3" borderId="4" xfId="0" quotePrefix="1" applyNumberFormat="1" applyFont="1" applyFill="1" applyBorder="1" applyAlignment="1" applyProtection="1">
      <alignment horizontal="center" vertical="center"/>
    </xf>
    <xf numFmtId="31" fontId="3" fillId="3" borderId="3" xfId="0" quotePrefix="1" applyNumberFormat="1" applyFont="1" applyFill="1" applyBorder="1" applyAlignment="1" applyProtection="1">
      <alignment horizontal="center" vertical="center"/>
    </xf>
    <xf numFmtId="55" fontId="3" fillId="2" borderId="2" xfId="0" applyNumberFormat="1" applyFont="1" applyFill="1" applyBorder="1" applyAlignment="1" applyProtection="1">
      <alignment horizontal="center" vertical="center"/>
    </xf>
    <xf numFmtId="55" fontId="3" fillId="2" borderId="4" xfId="0" applyNumberFormat="1" applyFont="1" applyFill="1" applyBorder="1" applyAlignment="1" applyProtection="1">
      <alignment horizontal="center" vertical="center"/>
    </xf>
    <xf numFmtId="55" fontId="3" fillId="2" borderId="3" xfId="0" applyNumberFormat="1" applyFont="1" applyFill="1" applyBorder="1" applyAlignment="1" applyProtection="1">
      <alignment horizontal="center" vertical="center"/>
    </xf>
    <xf numFmtId="0" fontId="3" fillId="0" borderId="2" xfId="0" applyFont="1" applyBorder="1" applyAlignment="1" applyProtection="1">
      <alignment horizontal="center" vertical="center"/>
    </xf>
    <xf numFmtId="0" fontId="3" fillId="0" borderId="4" xfId="0" applyFont="1" applyBorder="1" applyAlignment="1" applyProtection="1">
      <alignment horizontal="center" vertical="center"/>
    </xf>
    <xf numFmtId="0" fontId="3" fillId="0" borderId="3" xfId="0" applyFont="1" applyBorder="1" applyAlignment="1" applyProtection="1">
      <alignment horizontal="center" vertical="center"/>
    </xf>
    <xf numFmtId="55" fontId="3" fillId="0" borderId="0" xfId="0" applyNumberFormat="1" applyFont="1" applyAlignment="1" applyProtection="1">
      <alignment horizontal="center" vertical="center"/>
    </xf>
    <xf numFmtId="179" fontId="3" fillId="0" borderId="2" xfId="0" applyNumberFormat="1" applyFont="1" applyBorder="1" applyAlignment="1" applyProtection="1">
      <alignment horizontal="center" vertical="center"/>
    </xf>
    <xf numFmtId="0" fontId="3" fillId="2" borderId="6" xfId="0" applyFont="1" applyFill="1" applyBorder="1" applyAlignment="1" applyProtection="1">
      <alignment horizontal="center" vertical="center"/>
    </xf>
    <xf numFmtId="177" fontId="3" fillId="0" borderId="2" xfId="0" applyNumberFormat="1" applyFont="1" applyBorder="1" applyAlignment="1" applyProtection="1">
      <alignment horizontal="center" vertical="center"/>
    </xf>
    <xf numFmtId="177" fontId="3" fillId="0" borderId="4" xfId="0" applyNumberFormat="1" applyFont="1" applyBorder="1" applyAlignment="1" applyProtection="1">
      <alignment horizontal="center" vertical="center"/>
    </xf>
    <xf numFmtId="177" fontId="3" fillId="0" borderId="3" xfId="0" applyNumberFormat="1" applyFont="1" applyBorder="1" applyAlignment="1" applyProtection="1">
      <alignment horizontal="center" vertical="center"/>
    </xf>
    <xf numFmtId="177" fontId="3" fillId="0" borderId="6" xfId="0" applyNumberFormat="1" applyFont="1" applyBorder="1" applyAlignment="1" applyProtection="1">
      <alignment horizontal="center" vertical="center"/>
    </xf>
    <xf numFmtId="177" fontId="3" fillId="0" borderId="0" xfId="0" applyNumberFormat="1" applyFont="1" applyAlignment="1" applyProtection="1">
      <alignment horizontal="center" vertical="center"/>
    </xf>
    <xf numFmtId="0" fontId="3" fillId="0" borderId="0" xfId="0" applyFont="1" applyAlignment="1" applyProtection="1">
      <alignment horizontal="left" vertical="center"/>
    </xf>
    <xf numFmtId="0" fontId="3" fillId="2" borderId="2" xfId="0" applyFont="1" applyFill="1" applyBorder="1" applyAlignment="1" applyProtection="1">
      <alignment horizontal="center"/>
    </xf>
    <xf numFmtId="0" fontId="3" fillId="2" borderId="4" xfId="0" applyFont="1" applyFill="1" applyBorder="1" applyAlignment="1" applyProtection="1">
      <alignment horizontal="center"/>
    </xf>
    <xf numFmtId="0" fontId="3" fillId="2" borderId="3" xfId="0" applyFont="1" applyFill="1" applyBorder="1" applyAlignment="1" applyProtection="1">
      <alignment horizontal="center"/>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wrapText="1"/>
    </xf>
    <xf numFmtId="0" fontId="3" fillId="2" borderId="3"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xf>
    <xf numFmtId="178" fontId="3" fillId="5" borderId="1" xfId="0" applyNumberFormat="1" applyFont="1" applyFill="1" applyBorder="1" applyAlignment="1" applyProtection="1">
      <alignment horizontal="center" vertical="center" wrapText="1"/>
    </xf>
    <xf numFmtId="178" fontId="3" fillId="0" borderId="1" xfId="0" applyNumberFormat="1" applyFont="1" applyBorder="1" applyAlignment="1" applyProtection="1">
      <alignment horizontal="center" vertical="center" wrapText="1"/>
    </xf>
    <xf numFmtId="0" fontId="3" fillId="0" borderId="1" xfId="0" applyFont="1" applyBorder="1" applyAlignment="1" applyProtection="1">
      <alignment horizontal="center" vertical="center"/>
    </xf>
    <xf numFmtId="176" fontId="3" fillId="0" borderId="1" xfId="0" applyNumberFormat="1" applyFont="1" applyBorder="1" applyAlignment="1" applyProtection="1">
      <alignment horizontal="center" vertical="center"/>
    </xf>
    <xf numFmtId="0" fontId="3" fillId="6" borderId="2" xfId="0" applyFont="1" applyFill="1" applyBorder="1" applyAlignment="1" applyProtection="1">
      <alignment horizontal="center" vertical="center"/>
    </xf>
    <xf numFmtId="0" fontId="3" fillId="6" borderId="3" xfId="0" applyFont="1" applyFill="1" applyBorder="1" applyAlignment="1" applyProtection="1">
      <alignment horizontal="center" vertical="center"/>
    </xf>
    <xf numFmtId="20" fontId="3" fillId="3" borderId="2" xfId="0" applyNumberFormat="1" applyFont="1" applyFill="1" applyBorder="1" applyAlignment="1" applyProtection="1">
      <alignment horizontal="center" vertical="center"/>
    </xf>
    <xf numFmtId="20" fontId="3" fillId="3" borderId="3" xfId="0" applyNumberFormat="1" applyFont="1" applyFill="1" applyBorder="1" applyAlignment="1" applyProtection="1">
      <alignment horizontal="center" vertical="center"/>
    </xf>
    <xf numFmtId="20" fontId="3" fillId="0" borderId="2" xfId="0" applyNumberFormat="1" applyFont="1" applyBorder="1" applyAlignment="1" applyProtection="1">
      <alignment horizontal="center" vertical="center"/>
    </xf>
    <xf numFmtId="20" fontId="3" fillId="0" borderId="3" xfId="0" applyNumberFormat="1" applyFont="1" applyBorder="1" applyAlignment="1" applyProtection="1">
      <alignment horizontal="center" vertical="center"/>
    </xf>
    <xf numFmtId="0" fontId="3" fillId="0" borderId="7" xfId="0" applyFont="1" applyBorder="1" applyAlignment="1" applyProtection="1">
      <alignment horizontal="left" vertical="center"/>
    </xf>
    <xf numFmtId="178" fontId="3" fillId="0" borderId="1" xfId="0" applyNumberFormat="1" applyFont="1" applyBorder="1" applyAlignment="1" applyProtection="1">
      <alignment horizontal="center" vertical="center"/>
    </xf>
    <xf numFmtId="20" fontId="3" fillId="0" borderId="1" xfId="0" applyNumberFormat="1" applyFont="1" applyBorder="1" applyAlignment="1" applyProtection="1">
      <alignment horizontal="center" vertical="center"/>
    </xf>
    <xf numFmtId="176" fontId="4" fillId="0" borderId="1" xfId="0" applyNumberFormat="1" applyFont="1" applyBorder="1" applyAlignment="1" applyProtection="1">
      <alignment horizontal="center" vertical="center"/>
    </xf>
    <xf numFmtId="0" fontId="4" fillId="0" borderId="1" xfId="0" applyFont="1" applyBorder="1" applyAlignment="1" applyProtection="1">
      <alignment horizontal="center" vertical="center"/>
    </xf>
    <xf numFmtId="0" fontId="3" fillId="0" borderId="1" xfId="0" applyFont="1" applyBorder="1" applyAlignment="1" applyProtection="1">
      <alignment horizontal="left" vertical="center"/>
    </xf>
    <xf numFmtId="0" fontId="3" fillId="0" borderId="5" xfId="0" applyFont="1" applyBorder="1" applyAlignment="1" applyProtection="1">
      <alignment horizontal="center" vertical="center"/>
    </xf>
    <xf numFmtId="20" fontId="3" fillId="2" borderId="1" xfId="0" applyNumberFormat="1" applyFont="1" applyFill="1" applyBorder="1" applyAlignment="1" applyProtection="1">
      <alignment horizontal="center" vertical="center"/>
    </xf>
    <xf numFmtId="177" fontId="3" fillId="2" borderId="1" xfId="0" applyNumberFormat="1" applyFont="1" applyFill="1" applyBorder="1" applyAlignment="1" applyProtection="1">
      <alignment horizontal="center" vertical="center"/>
    </xf>
    <xf numFmtId="179" fontId="3" fillId="2" borderId="1" xfId="0" applyNumberFormat="1" applyFont="1" applyFill="1" applyBorder="1" applyAlignment="1" applyProtection="1">
      <alignment horizontal="center" vertical="center"/>
    </xf>
    <xf numFmtId="177" fontId="3" fillId="0" borderId="1" xfId="0" applyNumberFormat="1" applyFont="1" applyBorder="1" applyAlignment="1" applyProtection="1">
      <alignment horizontal="center" vertical="center"/>
    </xf>
    <xf numFmtId="0" fontId="3" fillId="9" borderId="2" xfId="0" applyFont="1" applyFill="1" applyBorder="1" applyAlignment="1" applyProtection="1">
      <alignment horizontal="center" vertical="center"/>
    </xf>
    <xf numFmtId="0" fontId="3" fillId="9" borderId="3" xfId="0" applyFont="1" applyFill="1" applyBorder="1" applyAlignment="1" applyProtection="1">
      <alignment horizontal="center" vertical="center"/>
    </xf>
    <xf numFmtId="20" fontId="3" fillId="10" borderId="2" xfId="0" applyNumberFormat="1" applyFont="1" applyFill="1" applyBorder="1" applyAlignment="1" applyProtection="1">
      <alignment horizontal="center" vertical="center"/>
    </xf>
    <xf numFmtId="20" fontId="3" fillId="10" borderId="3" xfId="0" applyNumberFormat="1" applyFont="1" applyFill="1" applyBorder="1" applyAlignment="1" applyProtection="1">
      <alignment horizontal="center" vertical="center"/>
    </xf>
    <xf numFmtId="0" fontId="13" fillId="0" borderId="0" xfId="0" applyFont="1"/>
  </cellXfs>
  <cellStyles count="2">
    <cellStyle name="ハイパーリンク" xfId="1" builtinId="8"/>
    <cellStyle name="標準" xfId="0" builtinId="0"/>
  </cellStyles>
  <dxfs count="8">
    <dxf>
      <font>
        <color theme="0"/>
      </font>
    </dxf>
    <dxf>
      <fill>
        <patternFill>
          <bgColor rgb="FFFF0000"/>
        </patternFill>
      </fill>
    </dxf>
    <dxf>
      <fill>
        <patternFill>
          <bgColor theme="3" tint="0.79998168889431442"/>
        </patternFill>
      </fill>
    </dxf>
    <dxf>
      <fill>
        <patternFill>
          <bgColor theme="5" tint="0.79998168889431442"/>
        </patternFill>
      </fill>
    </dxf>
    <dxf>
      <font>
        <color theme="0"/>
      </font>
    </dxf>
    <dxf>
      <fill>
        <patternFill>
          <bgColor rgb="FFFF0000"/>
        </patternFill>
      </fill>
    </dxf>
    <dxf>
      <fill>
        <patternFill>
          <bgColor theme="3" tint="0.79998168889431442"/>
        </patternFill>
      </fill>
    </dxf>
    <dxf>
      <fill>
        <patternFill>
          <bgColor theme="5" tint="0.799981688894314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attech-lab.net/tools/excel-kintai/" TargetMode="External"/><Relationship Id="rId1" Type="http://schemas.openxmlformats.org/officeDocument/2006/relationships/hyperlink" Target="https://cattech-lab.net/"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94"/>
  <sheetViews>
    <sheetView showGridLines="0" tabSelected="1" workbookViewId="0"/>
  </sheetViews>
  <sheetFormatPr defaultRowHeight="13.5"/>
  <cols>
    <col min="1" max="1" width="5.625" customWidth="1"/>
    <col min="2" max="2" width="13.875" customWidth="1"/>
  </cols>
  <sheetData>
    <row r="1" spans="2:13">
      <c r="B1" s="73" t="s">
        <v>161</v>
      </c>
    </row>
    <row r="2" spans="2:13">
      <c r="B2" s="11" t="s">
        <v>127</v>
      </c>
    </row>
    <row r="4" spans="2:13">
      <c r="B4" s="9" t="s">
        <v>28</v>
      </c>
    </row>
    <row r="5" spans="2:13">
      <c r="B5" s="15" t="s">
        <v>0</v>
      </c>
      <c r="C5" s="39">
        <v>1</v>
      </c>
      <c r="D5" s="39"/>
      <c r="E5" s="32" t="s">
        <v>78</v>
      </c>
      <c r="F5" s="16"/>
      <c r="G5" s="16"/>
      <c r="H5" s="16"/>
      <c r="I5" s="16"/>
      <c r="J5" s="16"/>
      <c r="K5" s="16"/>
      <c r="L5" s="16"/>
      <c r="M5" s="16"/>
    </row>
    <row r="6" spans="2:13">
      <c r="B6" s="15" t="s">
        <v>5</v>
      </c>
      <c r="C6" s="39" t="s">
        <v>8</v>
      </c>
      <c r="D6" s="39"/>
      <c r="E6" s="16"/>
      <c r="F6" s="16"/>
      <c r="G6" s="16"/>
      <c r="H6" s="16"/>
      <c r="I6" s="16"/>
      <c r="J6" s="16"/>
      <c r="K6" s="16"/>
      <c r="L6" s="16"/>
      <c r="M6" s="16"/>
    </row>
    <row r="7" spans="2:13">
      <c r="B7" s="15" t="s">
        <v>6</v>
      </c>
      <c r="C7" s="39" t="s">
        <v>9</v>
      </c>
      <c r="D7" s="39"/>
      <c r="E7" s="16"/>
      <c r="F7" s="16"/>
      <c r="G7" s="16"/>
      <c r="H7" s="16"/>
      <c r="I7" s="16"/>
      <c r="J7" s="16"/>
      <c r="K7" s="16"/>
      <c r="L7" s="16"/>
      <c r="M7" s="16"/>
    </row>
    <row r="8" spans="2:13">
      <c r="B8" s="16"/>
      <c r="C8" s="16"/>
      <c r="D8" s="16"/>
      <c r="E8" s="16"/>
      <c r="F8" s="16"/>
      <c r="G8" s="16"/>
      <c r="H8" s="16"/>
      <c r="I8" s="16"/>
      <c r="J8" s="16"/>
      <c r="K8" s="16"/>
      <c r="L8" s="16"/>
      <c r="M8" s="16"/>
    </row>
    <row r="9" spans="2:13">
      <c r="B9" s="15" t="s">
        <v>16</v>
      </c>
      <c r="C9" s="23">
        <v>0.33333333333333331</v>
      </c>
      <c r="D9" s="33" t="s">
        <v>79</v>
      </c>
      <c r="E9" s="17"/>
      <c r="F9" s="17"/>
      <c r="G9" s="16"/>
      <c r="H9" s="16"/>
      <c r="I9" s="16"/>
      <c r="J9" s="16"/>
      <c r="K9" s="16"/>
      <c r="L9" s="16"/>
      <c r="M9" s="16"/>
    </row>
    <row r="10" spans="2:13">
      <c r="B10" s="15" t="s">
        <v>61</v>
      </c>
      <c r="C10" s="23">
        <v>0.33333333333333331</v>
      </c>
      <c r="D10" s="17"/>
      <c r="E10" s="17"/>
      <c r="F10" s="17"/>
      <c r="G10" s="16"/>
      <c r="H10" s="16"/>
      <c r="I10" s="16"/>
      <c r="J10" s="16"/>
      <c r="K10" s="16"/>
      <c r="L10" s="16"/>
      <c r="M10" s="16"/>
    </row>
    <row r="11" spans="2:13">
      <c r="B11" s="16"/>
      <c r="C11" s="17"/>
      <c r="D11" s="17"/>
      <c r="E11" s="17"/>
      <c r="F11" s="17"/>
      <c r="G11" s="16"/>
      <c r="H11" s="16"/>
      <c r="I11" s="16"/>
      <c r="J11" s="16"/>
      <c r="K11" s="16"/>
      <c r="L11" s="16"/>
      <c r="M11" s="16"/>
    </row>
    <row r="12" spans="2:13">
      <c r="B12" s="15"/>
      <c r="C12" s="18" t="s">
        <v>33</v>
      </c>
      <c r="D12" s="18" t="s">
        <v>34</v>
      </c>
      <c r="E12" s="17"/>
      <c r="F12" s="17"/>
      <c r="G12" s="16"/>
      <c r="H12" s="16"/>
      <c r="I12" s="16"/>
      <c r="J12" s="16"/>
      <c r="K12" s="16"/>
      <c r="L12" s="16"/>
      <c r="M12" s="16"/>
    </row>
    <row r="13" spans="2:13">
      <c r="B13" s="15" t="s">
        <v>37</v>
      </c>
      <c r="C13" s="23">
        <v>0.91666666666666663</v>
      </c>
      <c r="D13" s="23">
        <v>0.20833333333333334</v>
      </c>
      <c r="E13" s="32" t="s">
        <v>80</v>
      </c>
      <c r="F13" s="16"/>
      <c r="G13" s="16"/>
      <c r="H13" s="16"/>
      <c r="I13" s="16"/>
      <c r="J13" s="16"/>
      <c r="K13" s="16"/>
      <c r="L13" s="16"/>
      <c r="M13" s="16"/>
    </row>
    <row r="14" spans="2:13">
      <c r="B14" s="16"/>
      <c r="C14" s="16"/>
      <c r="D14" s="16"/>
      <c r="E14" s="16"/>
      <c r="F14" s="16"/>
      <c r="G14" s="16"/>
      <c r="H14" s="16"/>
      <c r="I14" s="16"/>
      <c r="J14" s="16"/>
      <c r="K14" s="16"/>
      <c r="L14" s="16"/>
      <c r="M14" s="16"/>
    </row>
    <row r="15" spans="2:13">
      <c r="B15" s="15" t="s">
        <v>55</v>
      </c>
      <c r="C15" s="34" t="s">
        <v>49</v>
      </c>
      <c r="D15" s="34" t="s">
        <v>47</v>
      </c>
      <c r="E15" s="34"/>
      <c r="F15" s="34"/>
      <c r="G15" s="34"/>
      <c r="H15" s="34"/>
      <c r="I15" t="s">
        <v>131</v>
      </c>
    </row>
    <row r="16" spans="2:13">
      <c r="B16" s="15" t="s">
        <v>55</v>
      </c>
      <c r="C16" s="35" t="s">
        <v>50</v>
      </c>
      <c r="D16" s="35"/>
      <c r="E16" s="35"/>
      <c r="F16" s="35"/>
      <c r="G16" s="35"/>
      <c r="H16" s="35"/>
      <c r="I16" t="s">
        <v>132</v>
      </c>
    </row>
    <row r="17" spans="2:12">
      <c r="B17" s="15" t="s">
        <v>58</v>
      </c>
      <c r="C17" s="21" t="s">
        <v>49</v>
      </c>
      <c r="D17" s="21"/>
      <c r="E17" s="21"/>
      <c r="F17" s="32" t="s">
        <v>133</v>
      </c>
      <c r="G17" s="16"/>
      <c r="H17" s="16"/>
      <c r="J17" s="16"/>
      <c r="K17" s="16"/>
      <c r="L17" s="16"/>
    </row>
    <row r="18" spans="2:12">
      <c r="B18" s="15" t="s">
        <v>59</v>
      </c>
      <c r="C18" s="21" t="s">
        <v>19</v>
      </c>
      <c r="D18" s="21"/>
      <c r="E18" s="21"/>
      <c r="F18" s="32" t="s">
        <v>134</v>
      </c>
      <c r="G18" s="16"/>
      <c r="H18" s="16"/>
      <c r="J18" s="16"/>
      <c r="K18" s="16"/>
      <c r="L18" s="16"/>
    </row>
    <row r="20" spans="2:12">
      <c r="B20" s="15" t="s">
        <v>17</v>
      </c>
      <c r="C20" s="19" t="s">
        <v>21</v>
      </c>
      <c r="D20" s="19" t="s">
        <v>25</v>
      </c>
      <c r="E20" s="19" t="s">
        <v>26</v>
      </c>
      <c r="F20" s="19" t="s">
        <v>12</v>
      </c>
      <c r="G20" s="19" t="s">
        <v>14</v>
      </c>
      <c r="I20" t="s">
        <v>122</v>
      </c>
    </row>
    <row r="21" spans="2:12">
      <c r="B21" s="15" t="s">
        <v>48</v>
      </c>
      <c r="C21" s="20" t="s">
        <v>49</v>
      </c>
      <c r="D21" s="19" t="s">
        <v>50</v>
      </c>
      <c r="E21" s="19" t="s">
        <v>47</v>
      </c>
      <c r="F21" s="19" t="s">
        <v>19</v>
      </c>
      <c r="G21" s="19" t="s">
        <v>20</v>
      </c>
      <c r="H21" s="19" t="s">
        <v>46</v>
      </c>
      <c r="I21" t="s">
        <v>122</v>
      </c>
    </row>
    <row r="22" spans="2:12">
      <c r="B22" s="16"/>
      <c r="C22" s="22"/>
      <c r="D22" s="16"/>
      <c r="E22" s="16"/>
      <c r="F22" s="16"/>
      <c r="G22" s="16"/>
      <c r="H22" s="16"/>
    </row>
    <row r="23" spans="2:12">
      <c r="B23" s="9" t="s">
        <v>39</v>
      </c>
    </row>
    <row r="24" spans="2:12">
      <c r="B24" t="s">
        <v>135</v>
      </c>
    </row>
    <row r="25" spans="2:12">
      <c r="B25" t="s">
        <v>136</v>
      </c>
    </row>
    <row r="26" spans="2:12">
      <c r="B26" t="s">
        <v>108</v>
      </c>
    </row>
    <row r="27" spans="2:12">
      <c r="B27" t="s">
        <v>109</v>
      </c>
    </row>
    <row r="28" spans="2:12">
      <c r="B28" t="s">
        <v>110</v>
      </c>
    </row>
    <row r="29" spans="2:12">
      <c r="B29" t="s">
        <v>111</v>
      </c>
    </row>
    <row r="30" spans="2:12">
      <c r="B30" t="s">
        <v>112</v>
      </c>
    </row>
    <row r="31" spans="2:12">
      <c r="B31" t="s">
        <v>159</v>
      </c>
    </row>
    <row r="33" spans="2:2">
      <c r="B33" t="s">
        <v>113</v>
      </c>
    </row>
    <row r="34" spans="2:2">
      <c r="B34" t="s">
        <v>160</v>
      </c>
    </row>
    <row r="35" spans="2:2">
      <c r="B35" t="s">
        <v>121</v>
      </c>
    </row>
    <row r="36" spans="2:2">
      <c r="B36" t="s">
        <v>138</v>
      </c>
    </row>
    <row r="38" spans="2:2">
      <c r="B38" s="9" t="s">
        <v>40</v>
      </c>
    </row>
    <row r="39" spans="2:2">
      <c r="B39" s="12" t="s">
        <v>42</v>
      </c>
    </row>
    <row r="40" spans="2:2">
      <c r="B40" s="12" t="s">
        <v>81</v>
      </c>
    </row>
    <row r="41" spans="2:2">
      <c r="B41" s="12" t="s">
        <v>82</v>
      </c>
    </row>
    <row r="42" spans="2:2">
      <c r="B42" s="12" t="s">
        <v>83</v>
      </c>
    </row>
    <row r="43" spans="2:2">
      <c r="B43" s="12" t="s">
        <v>84</v>
      </c>
    </row>
    <row r="44" spans="2:2">
      <c r="B44" s="12" t="s">
        <v>85</v>
      </c>
    </row>
    <row r="45" spans="2:2">
      <c r="B45" s="12" t="s">
        <v>128</v>
      </c>
    </row>
    <row r="46" spans="2:2">
      <c r="B46" s="12" t="s">
        <v>86</v>
      </c>
    </row>
    <row r="47" spans="2:2">
      <c r="B47" s="12" t="s">
        <v>87</v>
      </c>
    </row>
    <row r="49" spans="2:2">
      <c r="B49" s="12" t="s">
        <v>114</v>
      </c>
    </row>
    <row r="50" spans="2:2">
      <c r="B50" s="12" t="s">
        <v>117</v>
      </c>
    </row>
    <row r="51" spans="2:2">
      <c r="B51" s="12" t="s">
        <v>88</v>
      </c>
    </row>
    <row r="52" spans="2:2">
      <c r="B52" s="12" t="s">
        <v>115</v>
      </c>
    </row>
    <row r="53" spans="2:2">
      <c r="B53" s="12" t="s">
        <v>116</v>
      </c>
    </row>
    <row r="54" spans="2:2">
      <c r="B54" s="12" t="s">
        <v>158</v>
      </c>
    </row>
    <row r="55" spans="2:2">
      <c r="B55" s="12"/>
    </row>
    <row r="56" spans="2:2">
      <c r="B56" s="12" t="s">
        <v>41</v>
      </c>
    </row>
    <row r="57" spans="2:2">
      <c r="B57" s="12" t="s">
        <v>89</v>
      </c>
    </row>
    <row r="58" spans="2:2">
      <c r="B58" s="12" t="s">
        <v>90</v>
      </c>
    </row>
    <row r="59" spans="2:2">
      <c r="B59" s="12" t="s">
        <v>91</v>
      </c>
    </row>
    <row r="60" spans="2:2">
      <c r="B60" s="12" t="s">
        <v>92</v>
      </c>
    </row>
    <row r="61" spans="2:2">
      <c r="B61" s="12" t="s">
        <v>93</v>
      </c>
    </row>
    <row r="62" spans="2:2">
      <c r="B62" s="12" t="s">
        <v>94</v>
      </c>
    </row>
    <row r="63" spans="2:2">
      <c r="B63" s="12" t="s">
        <v>95</v>
      </c>
    </row>
    <row r="64" spans="2:2">
      <c r="B64" s="12" t="s">
        <v>96</v>
      </c>
    </row>
    <row r="65" spans="2:2">
      <c r="B65" s="12" t="s">
        <v>97</v>
      </c>
    </row>
    <row r="66" spans="2:2">
      <c r="B66" s="12" t="s">
        <v>98</v>
      </c>
    </row>
    <row r="67" spans="2:2">
      <c r="B67" s="12"/>
    </row>
    <row r="68" spans="2:2">
      <c r="B68" s="12" t="s">
        <v>99</v>
      </c>
    </row>
    <row r="69" spans="2:2">
      <c r="B69" s="12" t="s">
        <v>100</v>
      </c>
    </row>
    <row r="70" spans="2:2">
      <c r="B70" s="12" t="s">
        <v>101</v>
      </c>
    </row>
    <row r="71" spans="2:2">
      <c r="B71" s="12"/>
    </row>
    <row r="72" spans="2:2">
      <c r="B72" s="12" t="s">
        <v>102</v>
      </c>
    </row>
    <row r="73" spans="2:2">
      <c r="B73" s="12" t="s">
        <v>103</v>
      </c>
    </row>
    <row r="74" spans="2:2">
      <c r="B74" s="12" t="s">
        <v>104</v>
      </c>
    </row>
    <row r="75" spans="2:2">
      <c r="B75" s="12" t="s">
        <v>139</v>
      </c>
    </row>
    <row r="76" spans="2:2">
      <c r="B76" s="12" t="s">
        <v>105</v>
      </c>
    </row>
    <row r="77" spans="2:2">
      <c r="B77" s="12" t="s">
        <v>129</v>
      </c>
    </row>
    <row r="78" spans="2:2">
      <c r="B78" s="12" t="s">
        <v>106</v>
      </c>
    </row>
    <row r="79" spans="2:2">
      <c r="B79" s="12" t="s">
        <v>107</v>
      </c>
    </row>
    <row r="80" spans="2:2">
      <c r="B80" s="12"/>
    </row>
    <row r="81" spans="2:2">
      <c r="B81" s="12" t="s">
        <v>118</v>
      </c>
    </row>
    <row r="82" spans="2:2">
      <c r="B82" s="12" t="s">
        <v>119</v>
      </c>
    </row>
    <row r="83" spans="2:2">
      <c r="B83" s="12"/>
    </row>
    <row r="84" spans="2:2">
      <c r="B84" s="9" t="s">
        <v>120</v>
      </c>
    </row>
    <row r="85" spans="2:2">
      <c r="B85" s="74" t="s">
        <v>162</v>
      </c>
    </row>
    <row r="86" spans="2:2">
      <c r="B86" s="12"/>
    </row>
    <row r="87" spans="2:2">
      <c r="B87" s="9" t="s">
        <v>29</v>
      </c>
    </row>
    <row r="88" spans="2:2">
      <c r="B88" t="s">
        <v>30</v>
      </c>
    </row>
    <row r="89" spans="2:2">
      <c r="B89" s="10" t="s">
        <v>31</v>
      </c>
    </row>
    <row r="91" spans="2:2">
      <c r="B91" t="s">
        <v>32</v>
      </c>
    </row>
    <row r="92" spans="2:2">
      <c r="B92" s="10" t="s">
        <v>123</v>
      </c>
    </row>
    <row r="94" spans="2:2">
      <c r="B94" t="s">
        <v>130</v>
      </c>
    </row>
  </sheetData>
  <mergeCells count="3">
    <mergeCell ref="C5:D5"/>
    <mergeCell ref="C6:D6"/>
    <mergeCell ref="C7:D7"/>
  </mergeCells>
  <phoneticPr fontId="1"/>
  <dataValidations count="3">
    <dataValidation type="list" allowBlank="1" showInputMessage="1" showErrorMessage="1" sqref="C17:E17" xr:uid="{F207BC35-0337-4D73-941C-E5C92AD4CFDB}">
      <formula1>$C$21:$E$21</formula1>
    </dataValidation>
    <dataValidation type="list" allowBlank="1" showInputMessage="1" showErrorMessage="1" sqref="C18:E18" xr:uid="{A478C8E4-B3B2-4FFD-AD2F-8BF4DBFC016F}">
      <formula1>$F$21:$H$21</formula1>
    </dataValidation>
    <dataValidation type="list" allowBlank="1" showInputMessage="1" showErrorMessage="1" sqref="C15:H16" xr:uid="{DC7D8A82-95EB-4BAA-8681-5BB269FF41FD}">
      <formula1>$C$21:$H$21</formula1>
    </dataValidation>
  </dataValidations>
  <hyperlinks>
    <hyperlink ref="B89" r:id="rId1" xr:uid="{00000000-0004-0000-0000-000000000000}"/>
    <hyperlink ref="B92" r:id="rId2" xr:uid="{00000000-0004-0000-0000-000001000000}"/>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24648-D6EC-4CD5-8F1F-CA18C1952F47}">
  <sheetPr>
    <pageSetUpPr fitToPage="1"/>
  </sheetPr>
  <dimension ref="B1:CP48"/>
  <sheetViews>
    <sheetView showGridLines="0" zoomScale="85" zoomScaleNormal="85" workbookViewId="0"/>
  </sheetViews>
  <sheetFormatPr defaultRowHeight="18" customHeight="1" outlineLevelCol="1"/>
  <cols>
    <col min="1" max="1" width="2.625" style="75" customWidth="1"/>
    <col min="2" max="34" width="4.625" style="75" customWidth="1"/>
    <col min="35" max="36" width="4.5" style="75" customWidth="1"/>
    <col min="37" max="40" width="4.5" style="76" customWidth="1"/>
    <col min="41" max="41" width="8.625" style="76" customWidth="1"/>
    <col min="42" max="79" width="8.625" style="76" hidden="1" customWidth="1" outlineLevel="1"/>
    <col min="80" max="90" width="5.625" style="76" hidden="1" customWidth="1" outlineLevel="1"/>
    <col min="91" max="92" width="5.625" style="75" hidden="1" customWidth="1" outlineLevel="1"/>
    <col min="93" max="93" width="9" style="75" hidden="1" customWidth="1" outlineLevel="1"/>
    <col min="94" max="94" width="9" style="75" collapsed="1"/>
    <col min="95" max="16384" width="9" style="75"/>
  </cols>
  <sheetData>
    <row r="1" spans="2:92" ht="18" customHeight="1">
      <c r="CM1" s="76"/>
      <c r="CN1" s="76"/>
    </row>
    <row r="2" spans="2:92" ht="18" customHeight="1">
      <c r="B2" s="77" t="s">
        <v>13</v>
      </c>
      <c r="X2" s="78"/>
      <c r="Y2" s="78"/>
      <c r="AF2" s="79" t="s">
        <v>43</v>
      </c>
      <c r="AG2" s="80"/>
      <c r="AH2" s="81"/>
      <c r="AI2" s="82">
        <v>45658</v>
      </c>
      <c r="AJ2" s="83"/>
      <c r="AK2" s="83"/>
      <c r="AL2" s="83"/>
      <c r="AM2" s="83"/>
      <c r="AN2" s="84"/>
      <c r="CM2" s="76"/>
      <c r="CN2" s="76"/>
    </row>
    <row r="3" spans="2:92" ht="15" customHeight="1">
      <c r="CM3" s="76"/>
      <c r="CN3" s="76"/>
    </row>
    <row r="4" spans="2:92" ht="18" customHeight="1">
      <c r="B4" s="85" t="s">
        <v>0</v>
      </c>
      <c r="C4" s="86"/>
      <c r="D4" s="87"/>
      <c r="E4" s="88">
        <f>設定!$C$5</f>
        <v>1</v>
      </c>
      <c r="F4" s="89"/>
      <c r="G4" s="90"/>
      <c r="H4" s="79" t="s">
        <v>5</v>
      </c>
      <c r="I4" s="80"/>
      <c r="J4" s="81"/>
      <c r="K4" s="88" t="str">
        <f>設定!$C$6</f>
        <v>営業部</v>
      </c>
      <c r="L4" s="89"/>
      <c r="M4" s="89"/>
      <c r="N4" s="89"/>
      <c r="O4" s="89"/>
      <c r="P4" s="90"/>
      <c r="Q4" s="79" t="s">
        <v>6</v>
      </c>
      <c r="R4" s="80"/>
      <c r="S4" s="81"/>
      <c r="T4" s="88" t="str">
        <f>設定!$C$7</f>
        <v>山田太郎</v>
      </c>
      <c r="U4" s="89"/>
      <c r="V4" s="89"/>
      <c r="W4" s="89"/>
      <c r="X4" s="89"/>
      <c r="Y4" s="90"/>
      <c r="Z4" s="76"/>
      <c r="AA4" s="76"/>
      <c r="AB4" s="76"/>
      <c r="AC4" s="76"/>
      <c r="AD4" s="76"/>
      <c r="AE4" s="76"/>
      <c r="AF4" s="76"/>
      <c r="AG4" s="76"/>
      <c r="AH4" s="76"/>
      <c r="AI4" s="76"/>
      <c r="AJ4" s="76"/>
      <c r="CM4" s="76"/>
      <c r="CN4" s="76"/>
    </row>
    <row r="5" spans="2:92" ht="15" customHeight="1">
      <c r="B5" s="91"/>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CM5" s="76"/>
      <c r="CN5" s="76"/>
    </row>
    <row r="6" spans="2:92" ht="18" customHeight="1">
      <c r="B6" s="85" t="s">
        <v>51</v>
      </c>
      <c r="C6" s="86"/>
      <c r="D6" s="87"/>
      <c r="E6" s="79" t="s">
        <v>7</v>
      </c>
      <c r="F6" s="80"/>
      <c r="G6" s="81"/>
      <c r="H6" s="79" t="s">
        <v>52</v>
      </c>
      <c r="I6" s="80"/>
      <c r="J6" s="81"/>
      <c r="K6" s="79" t="s">
        <v>63</v>
      </c>
      <c r="L6" s="80"/>
      <c r="M6" s="81"/>
      <c r="N6" s="79" t="s">
        <v>67</v>
      </c>
      <c r="O6" s="80"/>
      <c r="P6" s="81"/>
      <c r="Q6" s="79" t="s">
        <v>68</v>
      </c>
      <c r="R6" s="80"/>
      <c r="S6" s="81"/>
      <c r="T6" s="79" t="s">
        <v>10</v>
      </c>
      <c r="U6" s="80"/>
      <c r="V6" s="81"/>
      <c r="W6" s="79" t="s">
        <v>11</v>
      </c>
      <c r="X6" s="80"/>
      <c r="Y6" s="81"/>
      <c r="Z6" s="79" t="s">
        <v>12</v>
      </c>
      <c r="AA6" s="80"/>
      <c r="AB6" s="81"/>
      <c r="AC6" s="79" t="s">
        <v>14</v>
      </c>
      <c r="AD6" s="80"/>
      <c r="AE6" s="81"/>
      <c r="AF6" s="85"/>
      <c r="AG6" s="86"/>
      <c r="AH6" s="87"/>
      <c r="AI6" s="85"/>
      <c r="AJ6" s="86"/>
      <c r="AK6" s="87"/>
      <c r="AL6" s="85"/>
      <c r="AM6" s="86"/>
      <c r="AN6" s="87"/>
      <c r="CM6" s="76"/>
      <c r="CN6" s="76"/>
    </row>
    <row r="7" spans="2:92" ht="18" customHeight="1">
      <c r="B7" s="88">
        <f>$CI$46</f>
        <v>21</v>
      </c>
      <c r="C7" s="89"/>
      <c r="D7" s="90"/>
      <c r="E7" s="88">
        <f>$CJ$46</f>
        <v>1</v>
      </c>
      <c r="F7" s="89"/>
      <c r="G7" s="90"/>
      <c r="H7" s="92">
        <f>$BZ$46</f>
        <v>2</v>
      </c>
      <c r="I7" s="89"/>
      <c r="J7" s="90"/>
      <c r="K7" s="88">
        <f>$CE$46</f>
        <v>1.5</v>
      </c>
      <c r="L7" s="89"/>
      <c r="M7" s="90"/>
      <c r="N7" s="88">
        <f>$CF$46</f>
        <v>1</v>
      </c>
      <c r="O7" s="89"/>
      <c r="P7" s="90"/>
      <c r="Q7" s="88">
        <f>$CG$46</f>
        <v>0</v>
      </c>
      <c r="R7" s="89"/>
      <c r="S7" s="90"/>
      <c r="T7" s="88">
        <f>$CK$46</f>
        <v>1</v>
      </c>
      <c r="U7" s="89"/>
      <c r="V7" s="90"/>
      <c r="W7" s="88">
        <f>$CL$46</f>
        <v>0</v>
      </c>
      <c r="X7" s="89"/>
      <c r="Y7" s="90"/>
      <c r="Z7" s="88">
        <f>$CM$46</f>
        <v>1</v>
      </c>
      <c r="AA7" s="89"/>
      <c r="AB7" s="90"/>
      <c r="AC7" s="88">
        <f>$CN$46</f>
        <v>2</v>
      </c>
      <c r="AD7" s="89"/>
      <c r="AE7" s="90"/>
      <c r="AF7" s="88"/>
      <c r="AG7" s="89"/>
      <c r="AH7" s="90"/>
      <c r="AI7" s="88"/>
      <c r="AJ7" s="89"/>
      <c r="AK7" s="90"/>
      <c r="AL7" s="88"/>
      <c r="AM7" s="89"/>
      <c r="AN7" s="90"/>
      <c r="CM7" s="76"/>
      <c r="CN7" s="76"/>
    </row>
    <row r="8" spans="2:92" ht="18" customHeight="1">
      <c r="B8" s="85" t="s">
        <v>66</v>
      </c>
      <c r="C8" s="86"/>
      <c r="D8" s="87"/>
      <c r="E8" s="79" t="s">
        <v>65</v>
      </c>
      <c r="F8" s="80"/>
      <c r="G8" s="81"/>
      <c r="H8" s="79" t="s">
        <v>64</v>
      </c>
      <c r="I8" s="80"/>
      <c r="J8" s="81"/>
      <c r="K8" s="79"/>
      <c r="L8" s="80"/>
      <c r="M8" s="81"/>
      <c r="N8" s="79"/>
      <c r="O8" s="80"/>
      <c r="P8" s="81"/>
      <c r="Q8" s="79"/>
      <c r="R8" s="80"/>
      <c r="S8" s="81"/>
      <c r="T8" s="79"/>
      <c r="U8" s="80"/>
      <c r="V8" s="81"/>
      <c r="W8" s="79"/>
      <c r="X8" s="80"/>
      <c r="Y8" s="81"/>
      <c r="Z8" s="79"/>
      <c r="AA8" s="80"/>
      <c r="AB8" s="81"/>
      <c r="AC8" s="79"/>
      <c r="AD8" s="80"/>
      <c r="AE8" s="81"/>
      <c r="AF8" s="85"/>
      <c r="AG8" s="86"/>
      <c r="AH8" s="87"/>
      <c r="AI8" s="85"/>
      <c r="AJ8" s="86"/>
      <c r="AK8" s="87"/>
      <c r="AL8" s="85"/>
      <c r="AM8" s="86"/>
      <c r="AN8" s="87"/>
      <c r="CM8" s="76"/>
      <c r="CN8" s="76"/>
    </row>
    <row r="9" spans="2:92" ht="18" customHeight="1">
      <c r="B9" s="88">
        <f>$CB$46</f>
        <v>4</v>
      </c>
      <c r="C9" s="89"/>
      <c r="D9" s="90"/>
      <c r="E9" s="88">
        <f>$CC$46</f>
        <v>4</v>
      </c>
      <c r="F9" s="89"/>
      <c r="G9" s="90"/>
      <c r="H9" s="88">
        <f>$CD$46</f>
        <v>1</v>
      </c>
      <c r="I9" s="89"/>
      <c r="J9" s="90"/>
      <c r="K9" s="88"/>
      <c r="L9" s="89"/>
      <c r="M9" s="90"/>
      <c r="N9" s="88"/>
      <c r="O9" s="89"/>
      <c r="P9" s="90"/>
      <c r="Q9" s="88"/>
      <c r="R9" s="89"/>
      <c r="S9" s="90"/>
      <c r="T9" s="88"/>
      <c r="U9" s="89"/>
      <c r="V9" s="90"/>
      <c r="W9" s="88"/>
      <c r="X9" s="89"/>
      <c r="Y9" s="90"/>
      <c r="Z9" s="88"/>
      <c r="AA9" s="89"/>
      <c r="AB9" s="90"/>
      <c r="AC9" s="88"/>
      <c r="AD9" s="89"/>
      <c r="AE9" s="90"/>
      <c r="AF9" s="88"/>
      <c r="AG9" s="89"/>
      <c r="AH9" s="90"/>
      <c r="AI9" s="88"/>
      <c r="AJ9" s="89"/>
      <c r="AK9" s="90"/>
      <c r="AL9" s="88"/>
      <c r="AM9" s="89"/>
      <c r="AN9" s="90"/>
      <c r="CM9" s="76"/>
      <c r="CN9" s="76"/>
    </row>
    <row r="10" spans="2:92" ht="18" customHeight="1">
      <c r="B10" s="85" t="s">
        <v>22</v>
      </c>
      <c r="C10" s="86"/>
      <c r="D10" s="87"/>
      <c r="E10" s="79" t="s">
        <v>15</v>
      </c>
      <c r="F10" s="80"/>
      <c r="G10" s="81"/>
      <c r="H10" s="79" t="s">
        <v>62</v>
      </c>
      <c r="I10" s="80"/>
      <c r="J10" s="81"/>
      <c r="K10" s="79" t="s">
        <v>60</v>
      </c>
      <c r="L10" s="80"/>
      <c r="M10" s="93"/>
      <c r="N10" s="80" t="s">
        <v>137</v>
      </c>
      <c r="O10" s="80"/>
      <c r="P10" s="81"/>
      <c r="Q10" s="79" t="s">
        <v>57</v>
      </c>
      <c r="R10" s="80"/>
      <c r="S10" s="81"/>
      <c r="T10" s="79" t="s">
        <v>125</v>
      </c>
      <c r="U10" s="80"/>
      <c r="V10" s="81"/>
      <c r="W10" s="79" t="s">
        <v>44</v>
      </c>
      <c r="X10" s="80"/>
      <c r="Y10" s="81"/>
      <c r="Z10" s="79" t="s">
        <v>38</v>
      </c>
      <c r="AA10" s="80"/>
      <c r="AB10" s="81"/>
      <c r="AC10" s="79"/>
      <c r="AD10" s="80"/>
      <c r="AE10" s="81"/>
      <c r="AF10" s="79"/>
      <c r="AG10" s="80"/>
      <c r="AH10" s="81"/>
      <c r="AI10" s="85"/>
      <c r="AJ10" s="86"/>
      <c r="AK10" s="87"/>
      <c r="AL10" s="85"/>
      <c r="AM10" s="86"/>
      <c r="AN10" s="87"/>
      <c r="CM10" s="76"/>
      <c r="CN10" s="76"/>
    </row>
    <row r="11" spans="2:92" ht="18" customHeight="1">
      <c r="B11" s="94">
        <f>$BR$46</f>
        <v>7.8020833333333339</v>
      </c>
      <c r="C11" s="95"/>
      <c r="D11" s="96"/>
      <c r="E11" s="94">
        <f>$BS$46</f>
        <v>5.6458333333333339</v>
      </c>
      <c r="F11" s="95"/>
      <c r="G11" s="96"/>
      <c r="H11" s="94">
        <f>$BT$46</f>
        <v>0</v>
      </c>
      <c r="I11" s="95"/>
      <c r="J11" s="96"/>
      <c r="K11" s="94">
        <f>$BU$46</f>
        <v>1.34375</v>
      </c>
      <c r="L11" s="95"/>
      <c r="M11" s="97"/>
      <c r="N11" s="95">
        <f>$BU$48</f>
        <v>0</v>
      </c>
      <c r="O11" s="95"/>
      <c r="P11" s="96"/>
      <c r="Q11" s="94">
        <f>$BV$46</f>
        <v>0.625</v>
      </c>
      <c r="R11" s="95"/>
      <c r="S11" s="96"/>
      <c r="T11" s="94">
        <f>$BW$46</f>
        <v>0.22916666666666669</v>
      </c>
      <c r="U11" s="95"/>
      <c r="V11" s="96"/>
      <c r="W11" s="94">
        <f>$BX$46</f>
        <v>0.8125</v>
      </c>
      <c r="X11" s="95"/>
      <c r="Y11" s="96"/>
      <c r="Z11" s="94">
        <f>$BY$46</f>
        <v>6.25E-2</v>
      </c>
      <c r="AA11" s="95"/>
      <c r="AB11" s="96"/>
      <c r="AC11" s="88"/>
      <c r="AD11" s="89"/>
      <c r="AE11" s="90"/>
      <c r="AF11" s="88"/>
      <c r="AG11" s="89"/>
      <c r="AH11" s="90"/>
      <c r="AI11" s="88"/>
      <c r="AJ11" s="89"/>
      <c r="AK11" s="90"/>
      <c r="AL11" s="88"/>
      <c r="AM11" s="89"/>
      <c r="AN11" s="90"/>
      <c r="CM11" s="76"/>
      <c r="CN11" s="76"/>
    </row>
    <row r="12" spans="2:92" ht="18" customHeight="1">
      <c r="B12" s="98"/>
      <c r="C12" s="98"/>
      <c r="D12" s="98"/>
      <c r="E12" s="98"/>
      <c r="F12" s="98"/>
      <c r="G12" s="98"/>
      <c r="H12" s="98"/>
      <c r="I12" s="98"/>
      <c r="J12" s="98"/>
      <c r="K12" s="98"/>
      <c r="L12" s="98"/>
      <c r="M12" s="98"/>
      <c r="N12" s="98"/>
      <c r="O12" s="98"/>
      <c r="P12" s="98"/>
      <c r="Q12" s="98"/>
      <c r="R12" s="98"/>
      <c r="S12" s="98"/>
      <c r="T12" s="98"/>
      <c r="U12" s="98"/>
      <c r="V12" s="98"/>
      <c r="W12" s="98"/>
      <c r="X12" s="98"/>
      <c r="Y12" s="98"/>
      <c r="Z12" s="98"/>
      <c r="AA12" s="98"/>
      <c r="AB12" s="98"/>
      <c r="AC12" s="76"/>
      <c r="AD12" s="76"/>
      <c r="AE12" s="76"/>
      <c r="AF12" s="76"/>
      <c r="AG12" s="76"/>
      <c r="AH12" s="76"/>
      <c r="AI12" s="76"/>
      <c r="AJ12" s="76"/>
      <c r="BB12" s="99"/>
      <c r="BJ12" s="99"/>
      <c r="BU12" s="98"/>
      <c r="CM12" s="76"/>
      <c r="CN12" s="76"/>
    </row>
    <row r="13" spans="2:92" ht="15" customHeight="1">
      <c r="B13" s="100" t="s">
        <v>148</v>
      </c>
      <c r="C13" s="101"/>
      <c r="D13" s="102"/>
      <c r="E13" s="100" t="s">
        <v>3</v>
      </c>
      <c r="F13" s="101"/>
      <c r="G13" s="101"/>
      <c r="H13" s="102"/>
      <c r="I13" s="100" t="s">
        <v>22</v>
      </c>
      <c r="J13" s="101"/>
      <c r="K13" s="101"/>
      <c r="L13" s="102"/>
      <c r="M13" s="100" t="s">
        <v>146</v>
      </c>
      <c r="N13" s="101"/>
      <c r="O13" s="101"/>
      <c r="P13" s="101"/>
      <c r="Q13" s="101"/>
      <c r="R13" s="101"/>
      <c r="S13" s="101"/>
      <c r="T13" s="102"/>
      <c r="U13" s="100" t="s">
        <v>147</v>
      </c>
      <c r="V13" s="101"/>
      <c r="W13" s="101"/>
      <c r="X13" s="101"/>
      <c r="Y13" s="101"/>
      <c r="Z13" s="101"/>
      <c r="AA13" s="101"/>
      <c r="AB13" s="101"/>
      <c r="AC13" s="101"/>
      <c r="AD13" s="101"/>
      <c r="AE13" s="101"/>
      <c r="AF13" s="101"/>
      <c r="AG13" s="101"/>
      <c r="AH13" s="101"/>
      <c r="AI13" s="101"/>
      <c r="AJ13" s="101"/>
      <c r="AK13" s="103" t="s">
        <v>27</v>
      </c>
      <c r="AL13" s="103"/>
      <c r="AM13" s="103"/>
      <c r="AN13" s="103"/>
      <c r="BB13" s="76" t="s">
        <v>35</v>
      </c>
      <c r="BD13" s="76" t="s">
        <v>35</v>
      </c>
      <c r="BF13" s="76" t="s">
        <v>35</v>
      </c>
      <c r="BJ13" s="76" t="s">
        <v>35</v>
      </c>
      <c r="BL13" s="76" t="s">
        <v>35</v>
      </c>
      <c r="BN13" s="76" t="s">
        <v>35</v>
      </c>
      <c r="CM13" s="76"/>
      <c r="CN13" s="76"/>
    </row>
    <row r="14" spans="2:92" ht="38.1" customHeight="1">
      <c r="B14" s="104" t="s">
        <v>45</v>
      </c>
      <c r="C14" s="104" t="s">
        <v>1</v>
      </c>
      <c r="D14" s="104" t="s">
        <v>2</v>
      </c>
      <c r="E14" s="79" t="s">
        <v>18</v>
      </c>
      <c r="F14" s="81"/>
      <c r="G14" s="79" t="s">
        <v>3</v>
      </c>
      <c r="H14" s="81"/>
      <c r="I14" s="79" t="s">
        <v>53</v>
      </c>
      <c r="J14" s="81"/>
      <c r="K14" s="79" t="s">
        <v>54</v>
      </c>
      <c r="L14" s="81"/>
      <c r="M14" s="105" t="s">
        <v>154</v>
      </c>
      <c r="N14" s="81"/>
      <c r="O14" s="105" t="s">
        <v>156</v>
      </c>
      <c r="P14" s="81"/>
      <c r="Q14" s="105" t="s">
        <v>155</v>
      </c>
      <c r="R14" s="81"/>
      <c r="S14" s="105" t="s">
        <v>157</v>
      </c>
      <c r="T14" s="81"/>
      <c r="U14" s="79" t="s">
        <v>22</v>
      </c>
      <c r="V14" s="81"/>
      <c r="W14" s="79" t="s">
        <v>15</v>
      </c>
      <c r="X14" s="81"/>
      <c r="Y14" s="105" t="s">
        <v>56</v>
      </c>
      <c r="Z14" s="106"/>
      <c r="AA14" s="105" t="s">
        <v>60</v>
      </c>
      <c r="AB14" s="106"/>
      <c r="AC14" s="79" t="s">
        <v>57</v>
      </c>
      <c r="AD14" s="81"/>
      <c r="AE14" s="79" t="s">
        <v>125</v>
      </c>
      <c r="AF14" s="81"/>
      <c r="AG14" s="79" t="s">
        <v>44</v>
      </c>
      <c r="AH14" s="81"/>
      <c r="AI14" s="79" t="s">
        <v>38</v>
      </c>
      <c r="AJ14" s="80"/>
      <c r="AK14" s="103"/>
      <c r="AL14" s="103"/>
      <c r="AM14" s="103"/>
      <c r="AN14" s="103"/>
      <c r="AO14" s="75"/>
      <c r="AP14" s="107" t="s">
        <v>24</v>
      </c>
      <c r="AQ14" s="107" t="s">
        <v>18</v>
      </c>
      <c r="AR14" s="107" t="s">
        <v>3</v>
      </c>
      <c r="AS14" s="107" t="s">
        <v>33</v>
      </c>
      <c r="AT14" s="107" t="s">
        <v>34</v>
      </c>
      <c r="AU14" s="107" t="s">
        <v>150</v>
      </c>
      <c r="AV14" s="107" t="s">
        <v>151</v>
      </c>
      <c r="AW14" s="107" t="s">
        <v>152</v>
      </c>
      <c r="AX14" s="107" t="s">
        <v>153</v>
      </c>
      <c r="AY14" s="107" t="s">
        <v>23</v>
      </c>
      <c r="AZ14" s="107" t="s">
        <v>72</v>
      </c>
      <c r="BA14" s="107"/>
      <c r="BB14" s="108">
        <f>設定!$D$13</f>
        <v>0.20833333333333334</v>
      </c>
      <c r="BC14" s="109">
        <f>IF(設定!$C$13&lt;設定!$D$13,設定!$C$13+1,設定!$C$13)</f>
        <v>0.91666666666666663</v>
      </c>
      <c r="BD14" s="108">
        <f>BB14+1</f>
        <v>1.2083333333333333</v>
      </c>
      <c r="BE14" s="109">
        <f>BC14+1</f>
        <v>1.9166666666666665</v>
      </c>
      <c r="BF14" s="108">
        <f>2</f>
        <v>2</v>
      </c>
      <c r="BG14" s="109" t="s">
        <v>69</v>
      </c>
      <c r="BH14" s="107" t="s">
        <v>36</v>
      </c>
      <c r="BI14" s="107"/>
      <c r="BJ14" s="108">
        <f>BB14</f>
        <v>0.20833333333333334</v>
      </c>
      <c r="BK14" s="109">
        <f>BC14</f>
        <v>0.91666666666666663</v>
      </c>
      <c r="BL14" s="108">
        <f>BD14</f>
        <v>1.2083333333333333</v>
      </c>
      <c r="BM14" s="109">
        <f>BE14</f>
        <v>1.9166666666666665</v>
      </c>
      <c r="BN14" s="108">
        <f>BF14</f>
        <v>2</v>
      </c>
      <c r="BO14" s="109" t="s">
        <v>144</v>
      </c>
      <c r="BP14" s="109" t="s">
        <v>143</v>
      </c>
      <c r="BQ14" s="107"/>
      <c r="BR14" s="107" t="s">
        <v>22</v>
      </c>
      <c r="BS14" s="107" t="s">
        <v>15</v>
      </c>
      <c r="BT14" s="107" t="s">
        <v>56</v>
      </c>
      <c r="BU14" s="107" t="s">
        <v>71</v>
      </c>
      <c r="BV14" s="107" t="s">
        <v>57</v>
      </c>
      <c r="BW14" s="107" t="s">
        <v>125</v>
      </c>
      <c r="BX14" s="107" t="s">
        <v>44</v>
      </c>
      <c r="BY14" s="107" t="s">
        <v>38</v>
      </c>
      <c r="BZ14" s="107" t="s">
        <v>76</v>
      </c>
      <c r="CA14" s="107" t="s">
        <v>124</v>
      </c>
      <c r="CB14" s="107" t="str">
        <f>設定!C$21</f>
        <v>法定休</v>
      </c>
      <c r="CC14" s="107" t="str">
        <f>設定!D$21</f>
        <v>所定休</v>
      </c>
      <c r="CD14" s="107" t="str">
        <f>設定!E$21</f>
        <v>特別休</v>
      </c>
      <c r="CE14" s="107" t="str">
        <f>設定!F$21</f>
        <v>有休</v>
      </c>
      <c r="CF14" s="107" t="str">
        <f>設定!G$21</f>
        <v>代休</v>
      </c>
      <c r="CG14" s="107" t="str">
        <f>設定!H$21</f>
        <v>振休</v>
      </c>
      <c r="CH14" s="107"/>
      <c r="CI14" s="107" t="s">
        <v>51</v>
      </c>
      <c r="CJ14" s="107" t="str">
        <f>設定!C$20</f>
        <v>欠勤</v>
      </c>
      <c r="CK14" s="107" t="str">
        <f>設定!D$20</f>
        <v>遅刻</v>
      </c>
      <c r="CL14" s="107" t="str">
        <f>設定!E$20</f>
        <v>早退</v>
      </c>
      <c r="CM14" s="107" t="str">
        <f>設定!F$20</f>
        <v>フレックス</v>
      </c>
      <c r="CN14" s="107" t="str">
        <f>設定!G$20</f>
        <v>直行/直帰</v>
      </c>
    </row>
    <row r="15" spans="2:92" ht="18" customHeight="1">
      <c r="B15" s="110">
        <f>IF(C15&lt;&gt;"",MONTH(C15),"")</f>
        <v>1</v>
      </c>
      <c r="C15" s="111">
        <f>AI2</f>
        <v>45658</v>
      </c>
      <c r="D15" s="110" t="str">
        <f>TEXT(C15,"aaa")</f>
        <v>水</v>
      </c>
      <c r="E15" s="112" t="s">
        <v>47</v>
      </c>
      <c r="F15" s="113"/>
      <c r="G15" s="112"/>
      <c r="H15" s="113"/>
      <c r="I15" s="114"/>
      <c r="J15" s="115"/>
      <c r="K15" s="114"/>
      <c r="L15" s="115"/>
      <c r="M15" s="114"/>
      <c r="N15" s="115"/>
      <c r="O15" s="114"/>
      <c r="P15" s="115"/>
      <c r="Q15" s="114"/>
      <c r="R15" s="115"/>
      <c r="S15" s="114"/>
      <c r="T15" s="115"/>
      <c r="U15" s="116">
        <f t="shared" ref="U15:U46" si="0">BR15</f>
        <v>0</v>
      </c>
      <c r="V15" s="117"/>
      <c r="W15" s="116">
        <f t="shared" ref="W15:W46" si="1">BS15</f>
        <v>0</v>
      </c>
      <c r="X15" s="117"/>
      <c r="Y15" s="116">
        <f t="shared" ref="Y15:Y46" si="2">BT15</f>
        <v>0</v>
      </c>
      <c r="Z15" s="117"/>
      <c r="AA15" s="116">
        <f t="shared" ref="AA15:AA46" si="3">BU15</f>
        <v>0</v>
      </c>
      <c r="AB15" s="117"/>
      <c r="AC15" s="116">
        <f t="shared" ref="AC15:AC46" si="4">BV15</f>
        <v>0</v>
      </c>
      <c r="AD15" s="117"/>
      <c r="AE15" s="116">
        <f t="shared" ref="AE15:AE46" si="5">BW15</f>
        <v>0</v>
      </c>
      <c r="AF15" s="117"/>
      <c r="AG15" s="116">
        <f t="shared" ref="AG15:AG46" si="6">BX15</f>
        <v>0</v>
      </c>
      <c r="AH15" s="117"/>
      <c r="AI15" s="116">
        <f t="shared" ref="AI15:AI46" si="7">BY15</f>
        <v>0</v>
      </c>
      <c r="AJ15" s="117"/>
      <c r="AK15" s="118"/>
      <c r="AL15" s="118"/>
      <c r="AM15" s="118"/>
      <c r="AN15" s="118"/>
      <c r="AO15" s="75"/>
      <c r="AP15" s="110" t="b">
        <f t="shared" ref="AP15:AP45" si="8">COUNT(I15:L15)=2</f>
        <v>0</v>
      </c>
      <c r="AQ15" s="110" t="str">
        <f t="shared" ref="AQ15:AQ45" si="9">E15</f>
        <v>特別休</v>
      </c>
      <c r="AR15" s="110">
        <f t="shared" ref="AR15:AR45" si="10">G15</f>
        <v>0</v>
      </c>
      <c r="AS15" s="119">
        <f t="shared" ref="AS15:AS45" si="11">_xlfn.FLOOR.MATH(I15,"0:1:0")</f>
        <v>0</v>
      </c>
      <c r="AT15" s="119">
        <f t="shared" ref="AT15:AT45" si="12">IF(_xlfn.FLOOR.MATH(K15,"0:1:0")&lt;_xlfn.FLOOR.MATH(I15,"0:1:0"),_xlfn.FLOOR.MATH(K15,"0:1:0")+1,_xlfn.FLOOR.MATH(K15,"0:1:0"))</f>
        <v>0</v>
      </c>
      <c r="AU15" s="119">
        <f>_xlfn.FLOOR.MATH(M15,"0:1:0")</f>
        <v>0</v>
      </c>
      <c r="AV15" s="119">
        <f>_xlfn.FLOOR.MATH(O15,"0:1:0")</f>
        <v>0</v>
      </c>
      <c r="AW15" s="119">
        <f>_xlfn.FLOOR.MATH(Q15,"0:1:0")</f>
        <v>0</v>
      </c>
      <c r="AX15" s="119">
        <f>_xlfn.FLOOR.MATH(S15,"0:1:0")</f>
        <v>0</v>
      </c>
      <c r="AY15" s="120">
        <f>_xlfn.FLOOR.MATH(設定!$C$9,"0:1:0")</f>
        <v>0.33333333333333337</v>
      </c>
      <c r="AZ15" s="120">
        <f>_xlfn.FLOOR.MATH(設定!$C$10,"0:1:0")</f>
        <v>0.33333333333333337</v>
      </c>
      <c r="BA15" s="120"/>
      <c r="BB15" s="120">
        <f>MAX(0,MIN($BB$14,$AT15)-$AS15-AU15)</f>
        <v>0</v>
      </c>
      <c r="BC15" s="120">
        <f>MAX(0,MIN($BC$14,$AT15)-MAX($BB$14,$AS15)-AV15)</f>
        <v>0</v>
      </c>
      <c r="BD15" s="120">
        <f>MAX(0,MIN($BD$14,$AT15)-MAX($BC$14,$AS15)-AW15)</f>
        <v>0</v>
      </c>
      <c r="BE15" s="120">
        <f>MAX(0,MIN($BE$14,$AT15)-MAX($BD$14,$AS15)-AX15)</f>
        <v>0</v>
      </c>
      <c r="BF15" s="120">
        <f>MAX(0,MIN($BF$14,$AT15)-MAX($BE$14,$AS15))</f>
        <v>0</v>
      </c>
      <c r="BG15" s="120">
        <f>(BC15+BE15)*$AP15</f>
        <v>0</v>
      </c>
      <c r="BH15" s="120">
        <f>(BB15+BD15+BF15)*$AP15</f>
        <v>0</v>
      </c>
      <c r="BI15" s="120"/>
      <c r="BJ15" s="120">
        <f>MAX(0,SUM($BB15:BB15)-$AZ15)</f>
        <v>0</v>
      </c>
      <c r="BK15" s="120">
        <f>MAX(0,SUM($BB15:BC15)-$AZ15-SUM($BJ15:BJ15))</f>
        <v>0</v>
      </c>
      <c r="BL15" s="120">
        <f>MAX(0,SUM($BB15:BD15)-$AZ15-SUM($BJ15:BK15))</f>
        <v>0</v>
      </c>
      <c r="BM15" s="120">
        <f>MAX(0,SUM($BB15:BE15)-$AZ15-SUM($BJ15:BL15))</f>
        <v>0</v>
      </c>
      <c r="BN15" s="120">
        <f>MAX(0,SUM($BB15:BF15)-$AZ15-SUM($BJ15:BM15))</f>
        <v>0</v>
      </c>
      <c r="BO15" s="120">
        <f>(BJ15+BK15+BL15+BM15+BN15)*$AP15</f>
        <v>0</v>
      </c>
      <c r="BP15" s="120">
        <f>(BJ15+BL15+BN15)*$AP15</f>
        <v>0</v>
      </c>
      <c r="BQ15" s="120"/>
      <c r="BR15" s="120">
        <f>MROUND(BG15+BH15,"0:1:0")</f>
        <v>0</v>
      </c>
      <c r="BS15" s="120">
        <f>MROUND(MIN(BR15,AY15)*NOT(BZ15),"0:1:0")</f>
        <v>0</v>
      </c>
      <c r="BT15" s="120">
        <f>MROUND(MAX(MIN(BR15,AZ15)-AY15,0)*NOT(BZ15),"0:1:0")</f>
        <v>0</v>
      </c>
      <c r="BU15" s="120">
        <f>MROUND(BO15*NOT(BZ15),"0:1:0")</f>
        <v>0</v>
      </c>
      <c r="BV15" s="120">
        <f>MROUND(BH15*NOT(BZ15),"0:1:0")</f>
        <v>0</v>
      </c>
      <c r="BW15" s="120">
        <f>MROUND(BP15*NOT(BZ15),"0:1:0")</f>
        <v>0</v>
      </c>
      <c r="BX15" s="120">
        <f>MROUND(BR15*BZ15,"0:1:0")</f>
        <v>0</v>
      </c>
      <c r="BY15" s="120">
        <f>MROUND(BH15*BZ15,"0:1:0")</f>
        <v>0</v>
      </c>
      <c r="BZ15" s="110" t="b">
        <f>AND(COUNTIF(設定!$C$17:$E$17,AQ15)&gt;0,BR15&gt;0)</f>
        <v>0</v>
      </c>
      <c r="CA15" s="120" t="b">
        <f>AND(COUNTIF(設定!$C$18:$E$18,AQ15)&gt;0,BR15&gt;0)</f>
        <v>0</v>
      </c>
      <c r="CB15" s="110">
        <f>N($AQ15=CB$14)</f>
        <v>0</v>
      </c>
      <c r="CC15" s="110">
        <f>N($AQ15=CC$14)</f>
        <v>0</v>
      </c>
      <c r="CD15" s="110">
        <f>N($AQ15=CD$14)</f>
        <v>1</v>
      </c>
      <c r="CE15" s="110">
        <f t="shared" ref="CE15:CG45" si="13">IF($AQ15=CE$14,IF($CA15,0.5,1),0)</f>
        <v>0</v>
      </c>
      <c r="CF15" s="110">
        <f t="shared" si="13"/>
        <v>0</v>
      </c>
      <c r="CG15" s="110">
        <f t="shared" si="13"/>
        <v>0</v>
      </c>
      <c r="CH15" s="110"/>
      <c r="CI15" s="110">
        <f>N(BR15&gt;0)</f>
        <v>0</v>
      </c>
      <c r="CJ15" s="110">
        <f>N($AR15=CJ$14)</f>
        <v>0</v>
      </c>
      <c r="CK15" s="110">
        <f>N($AR15=CK$14)</f>
        <v>0</v>
      </c>
      <c r="CL15" s="110">
        <f>N($AR15=CL$14)</f>
        <v>0</v>
      </c>
      <c r="CM15" s="110">
        <f>N($AR15=CM$14)</f>
        <v>0</v>
      </c>
      <c r="CN15" s="110">
        <f>N($AR15=CN$14)</f>
        <v>0</v>
      </c>
    </row>
    <row r="16" spans="2:92" ht="18" customHeight="1">
      <c r="B16" s="110">
        <f t="shared" ref="B16:B45" si="14">IF(C16&lt;&gt;"",MONTH(C16),"")</f>
        <v>1</v>
      </c>
      <c r="C16" s="121">
        <f>C15+1</f>
        <v>45659</v>
      </c>
      <c r="D16" s="122" t="str">
        <f t="shared" ref="D16:D45" si="15">TEXT(C16,"aaa")</f>
        <v>木</v>
      </c>
      <c r="E16" s="112"/>
      <c r="F16" s="113"/>
      <c r="G16" s="112" t="s">
        <v>25</v>
      </c>
      <c r="H16" s="113"/>
      <c r="I16" s="114">
        <v>0.41666666666666669</v>
      </c>
      <c r="J16" s="115"/>
      <c r="K16" s="114">
        <v>0.75</v>
      </c>
      <c r="L16" s="115"/>
      <c r="M16" s="114"/>
      <c r="N16" s="115"/>
      <c r="O16" s="114">
        <v>4.1666666666666664E-2</v>
      </c>
      <c r="P16" s="115"/>
      <c r="Q16" s="114"/>
      <c r="R16" s="115"/>
      <c r="S16" s="114"/>
      <c r="T16" s="115"/>
      <c r="U16" s="116">
        <f t="shared" si="0"/>
        <v>0.29166666666666669</v>
      </c>
      <c r="V16" s="117"/>
      <c r="W16" s="116">
        <f t="shared" si="1"/>
        <v>0.29166666666666669</v>
      </c>
      <c r="X16" s="117"/>
      <c r="Y16" s="116">
        <f t="shared" si="2"/>
        <v>0</v>
      </c>
      <c r="Z16" s="117"/>
      <c r="AA16" s="116">
        <f t="shared" si="3"/>
        <v>0</v>
      </c>
      <c r="AB16" s="117"/>
      <c r="AC16" s="116">
        <f t="shared" si="4"/>
        <v>0</v>
      </c>
      <c r="AD16" s="117"/>
      <c r="AE16" s="116">
        <f t="shared" si="5"/>
        <v>0</v>
      </c>
      <c r="AF16" s="117"/>
      <c r="AG16" s="116">
        <f t="shared" si="6"/>
        <v>0</v>
      </c>
      <c r="AH16" s="117"/>
      <c r="AI16" s="116">
        <f t="shared" si="7"/>
        <v>0</v>
      </c>
      <c r="AJ16" s="117"/>
      <c r="AK16" s="123"/>
      <c r="AL16" s="123"/>
      <c r="AM16" s="123"/>
      <c r="AN16" s="123"/>
      <c r="AO16" s="75"/>
      <c r="AP16" s="110" t="b">
        <f t="shared" si="8"/>
        <v>1</v>
      </c>
      <c r="AQ16" s="110">
        <f t="shared" si="9"/>
        <v>0</v>
      </c>
      <c r="AR16" s="110" t="str">
        <f t="shared" si="10"/>
        <v>遅刻</v>
      </c>
      <c r="AS16" s="119">
        <f t="shared" si="11"/>
        <v>0.41666666666666669</v>
      </c>
      <c r="AT16" s="119">
        <f t="shared" si="12"/>
        <v>0.75</v>
      </c>
      <c r="AU16" s="119">
        <f t="shared" ref="AU16:AU45" si="16">_xlfn.FLOOR.MATH(M16,"0:1:0")</f>
        <v>0</v>
      </c>
      <c r="AV16" s="119">
        <f t="shared" ref="AV16:AV45" si="17">_xlfn.FLOOR.MATH(O16,"0:1:0")</f>
        <v>4.1666666666666671E-2</v>
      </c>
      <c r="AW16" s="119">
        <f t="shared" ref="AW16:AW45" si="18">_xlfn.FLOOR.MATH(Q16,"0:1:0")</f>
        <v>0</v>
      </c>
      <c r="AX16" s="119">
        <f t="shared" ref="AX16:AX45" si="19">_xlfn.FLOOR.MATH(S16,"0:1:0")</f>
        <v>0</v>
      </c>
      <c r="AY16" s="120">
        <f>_xlfn.FLOOR.MATH(設定!$C$9,"0:1:0")</f>
        <v>0.33333333333333337</v>
      </c>
      <c r="AZ16" s="120">
        <f>_xlfn.FLOOR.MATH(設定!$C$10,"0:1:0")</f>
        <v>0.33333333333333337</v>
      </c>
      <c r="BA16" s="120"/>
      <c r="BB16" s="120">
        <f t="shared" ref="BB16:BB45" si="20">MAX(0,MIN($BB$14,$AT16)-$AS16-AU16)</f>
        <v>0</v>
      </c>
      <c r="BC16" s="120">
        <f t="shared" ref="BC16:BC45" si="21">MAX(0,MIN($BC$14,$AT16)-MAX($BB$14,$AS16)-AV16)</f>
        <v>0.29166666666666663</v>
      </c>
      <c r="BD16" s="120">
        <f t="shared" ref="BD16:BD45" si="22">MAX(0,MIN($BD$14,$AT16)-MAX($BC$14,$AS16)-AW16)</f>
        <v>0</v>
      </c>
      <c r="BE16" s="120">
        <f t="shared" ref="BE16:BE45" si="23">MAX(0,MIN($BE$14,$AT16)-MAX($BD$14,$AS16)-AX16)</f>
        <v>0</v>
      </c>
      <c r="BF16" s="120">
        <f t="shared" ref="BF16:BF45" si="24">MAX(0,MIN($BF$14,$AT16)-MAX($BE$14,$AS16))</f>
        <v>0</v>
      </c>
      <c r="BG16" s="120">
        <f t="shared" ref="BG16:BG45" si="25">(BC16+BE16)*$AP16</f>
        <v>0.29166666666666663</v>
      </c>
      <c r="BH16" s="120">
        <f t="shared" ref="BH16:BH45" si="26">(BB16+BD16+BF16)*$AP16</f>
        <v>0</v>
      </c>
      <c r="BI16" s="120"/>
      <c r="BJ16" s="120">
        <f>MAX(0,SUM($BB16:BB16)-$AZ16)</f>
        <v>0</v>
      </c>
      <c r="BK16" s="120">
        <f>MAX(0,SUM($BB16:BC16)-$AZ16-SUM($BJ16:BJ16))</f>
        <v>0</v>
      </c>
      <c r="BL16" s="120">
        <f>MAX(0,SUM($BB16:BD16)-$AZ16-SUM($BJ16:BK16))</f>
        <v>0</v>
      </c>
      <c r="BM16" s="120">
        <f>MAX(0,SUM($BB16:BE16)-$AZ16-SUM($BJ16:BL16))</f>
        <v>0</v>
      </c>
      <c r="BN16" s="120">
        <f>MAX(0,SUM($BB16:BF16)-$AZ16-SUM($BJ16:BM16))</f>
        <v>0</v>
      </c>
      <c r="BO16" s="120">
        <f t="shared" ref="BO16:BO45" si="27">(BJ16+BK16+BL16+BM16+BN16)*$AP16</f>
        <v>0</v>
      </c>
      <c r="BP16" s="120">
        <f t="shared" ref="BP16:BP45" si="28">(BJ16+BL16+BN16)*$AP16</f>
        <v>0</v>
      </c>
      <c r="BQ16" s="120"/>
      <c r="BR16" s="120">
        <f t="shared" ref="BR16:BR45" si="29">MROUND(BG16+BH16,"0:1:0")</f>
        <v>0.29166666666666669</v>
      </c>
      <c r="BS16" s="120">
        <f t="shared" ref="BS16:BS45" si="30">MROUND(MIN(BR16,AY16)*NOT(BZ16),"0:1:0")</f>
        <v>0.29166666666666669</v>
      </c>
      <c r="BT16" s="120">
        <f t="shared" ref="BT16:BT45" si="31">MROUND(MAX(MIN(BR16,AZ16)-AY16,0)*NOT(BZ16),"0:1:0")</f>
        <v>0</v>
      </c>
      <c r="BU16" s="120">
        <f t="shared" ref="BU16:BU45" si="32">MROUND(BO16*NOT(BZ16),"0:1:0")</f>
        <v>0</v>
      </c>
      <c r="BV16" s="120">
        <f t="shared" ref="BV16:BV45" si="33">MROUND(BH16*NOT(BZ16),"0:1:0")</f>
        <v>0</v>
      </c>
      <c r="BW16" s="120">
        <f t="shared" ref="BW16:BW45" si="34">MROUND(BP16*NOT(BZ16),"0:1:0")</f>
        <v>0</v>
      </c>
      <c r="BX16" s="120">
        <f t="shared" ref="BX16:BX45" si="35">MROUND(BR16*BZ16,"0:1:0")</f>
        <v>0</v>
      </c>
      <c r="BY16" s="120">
        <f t="shared" ref="BY16:BY45" si="36">MROUND(BH16*BZ16,"0:1:0")</f>
        <v>0</v>
      </c>
      <c r="BZ16" s="110" t="b">
        <f>AND(COUNTIF(設定!$C$17:$E$17,AQ16)&gt;0,BR16&gt;0)</f>
        <v>0</v>
      </c>
      <c r="CA16" s="120" t="b">
        <f>AND(COUNTIF(設定!$C$18:$E$18,AQ16)&gt;0,BR16&gt;0)</f>
        <v>0</v>
      </c>
      <c r="CB16" s="110">
        <f t="shared" ref="CB16:CD45" si="37">N($AQ16=CB$14)</f>
        <v>0</v>
      </c>
      <c r="CC16" s="110">
        <f t="shared" si="37"/>
        <v>0</v>
      </c>
      <c r="CD16" s="110">
        <f t="shared" si="37"/>
        <v>0</v>
      </c>
      <c r="CE16" s="110">
        <f t="shared" si="13"/>
        <v>0</v>
      </c>
      <c r="CF16" s="110">
        <f t="shared" si="13"/>
        <v>0</v>
      </c>
      <c r="CG16" s="110">
        <f t="shared" si="13"/>
        <v>0</v>
      </c>
      <c r="CH16" s="110"/>
      <c r="CI16" s="110">
        <f t="shared" ref="CI16:CI45" si="38">N(BR16&gt;0)</f>
        <v>1</v>
      </c>
      <c r="CJ16" s="110">
        <f t="shared" ref="CJ16:CN45" si="39">N($AR16=CJ$14)</f>
        <v>0</v>
      </c>
      <c r="CK16" s="110">
        <f t="shared" si="39"/>
        <v>1</v>
      </c>
      <c r="CL16" s="110">
        <f t="shared" si="39"/>
        <v>0</v>
      </c>
      <c r="CM16" s="110">
        <f t="shared" si="39"/>
        <v>0</v>
      </c>
      <c r="CN16" s="110">
        <f t="shared" si="39"/>
        <v>0</v>
      </c>
    </row>
    <row r="17" spans="2:92" ht="18" customHeight="1">
      <c r="B17" s="110">
        <f t="shared" si="14"/>
        <v>1</v>
      </c>
      <c r="C17" s="121">
        <f t="shared" ref="C17:C42" si="40">C16+1</f>
        <v>45660</v>
      </c>
      <c r="D17" s="122" t="str">
        <f t="shared" si="15"/>
        <v>金</v>
      </c>
      <c r="E17" s="112"/>
      <c r="F17" s="113"/>
      <c r="G17" s="112"/>
      <c r="H17" s="113"/>
      <c r="I17" s="114">
        <v>0.35416666666666669</v>
      </c>
      <c r="J17" s="115"/>
      <c r="K17" s="114">
        <v>0.79166666666666663</v>
      </c>
      <c r="L17" s="115"/>
      <c r="M17" s="114"/>
      <c r="N17" s="115"/>
      <c r="O17" s="114">
        <v>4.1666666666666664E-2</v>
      </c>
      <c r="P17" s="115"/>
      <c r="Q17" s="114"/>
      <c r="R17" s="115"/>
      <c r="S17" s="114"/>
      <c r="T17" s="115"/>
      <c r="U17" s="116">
        <f t="shared" si="0"/>
        <v>0.39583333333333337</v>
      </c>
      <c r="V17" s="117"/>
      <c r="W17" s="116">
        <f t="shared" si="1"/>
        <v>0.33333333333333337</v>
      </c>
      <c r="X17" s="117"/>
      <c r="Y17" s="116">
        <f t="shared" si="2"/>
        <v>0</v>
      </c>
      <c r="Z17" s="117"/>
      <c r="AA17" s="116">
        <f t="shared" si="3"/>
        <v>6.25E-2</v>
      </c>
      <c r="AB17" s="117"/>
      <c r="AC17" s="116">
        <f t="shared" si="4"/>
        <v>0</v>
      </c>
      <c r="AD17" s="117"/>
      <c r="AE17" s="116">
        <f t="shared" si="5"/>
        <v>0</v>
      </c>
      <c r="AF17" s="117"/>
      <c r="AG17" s="116">
        <f t="shared" si="6"/>
        <v>0</v>
      </c>
      <c r="AH17" s="117"/>
      <c r="AI17" s="116">
        <f t="shared" si="7"/>
        <v>0</v>
      </c>
      <c r="AJ17" s="117"/>
      <c r="AK17" s="123"/>
      <c r="AL17" s="123"/>
      <c r="AM17" s="123"/>
      <c r="AN17" s="123"/>
      <c r="AO17" s="75"/>
      <c r="AP17" s="110" t="b">
        <f t="shared" si="8"/>
        <v>1</v>
      </c>
      <c r="AQ17" s="110">
        <f t="shared" si="9"/>
        <v>0</v>
      </c>
      <c r="AR17" s="110">
        <f t="shared" si="10"/>
        <v>0</v>
      </c>
      <c r="AS17" s="119">
        <f t="shared" si="11"/>
        <v>0.35416666666666669</v>
      </c>
      <c r="AT17" s="119">
        <f t="shared" si="12"/>
        <v>0.79166666666666674</v>
      </c>
      <c r="AU17" s="119">
        <f t="shared" si="16"/>
        <v>0</v>
      </c>
      <c r="AV17" s="119">
        <f t="shared" si="17"/>
        <v>4.1666666666666671E-2</v>
      </c>
      <c r="AW17" s="119">
        <f t="shared" si="18"/>
        <v>0</v>
      </c>
      <c r="AX17" s="119">
        <f t="shared" si="19"/>
        <v>0</v>
      </c>
      <c r="AY17" s="120">
        <f>_xlfn.FLOOR.MATH(設定!$C$9,"0:1:0")</f>
        <v>0.33333333333333337</v>
      </c>
      <c r="AZ17" s="120">
        <f>_xlfn.FLOOR.MATH(設定!$C$10,"0:1:0")</f>
        <v>0.33333333333333337</v>
      </c>
      <c r="BA17" s="120"/>
      <c r="BB17" s="120">
        <f t="shared" si="20"/>
        <v>0</v>
      </c>
      <c r="BC17" s="120">
        <f t="shared" si="21"/>
        <v>0.39583333333333337</v>
      </c>
      <c r="BD17" s="120">
        <f t="shared" si="22"/>
        <v>0</v>
      </c>
      <c r="BE17" s="120">
        <f t="shared" si="23"/>
        <v>0</v>
      </c>
      <c r="BF17" s="120">
        <f t="shared" si="24"/>
        <v>0</v>
      </c>
      <c r="BG17" s="120">
        <f t="shared" si="25"/>
        <v>0.39583333333333337</v>
      </c>
      <c r="BH17" s="120">
        <f t="shared" si="26"/>
        <v>0</v>
      </c>
      <c r="BI17" s="120"/>
      <c r="BJ17" s="120">
        <f>MAX(0,SUM($BB17:BB17)-$AZ17)</f>
        <v>0</v>
      </c>
      <c r="BK17" s="120">
        <f>MAX(0,SUM($BB17:BC17)-$AZ17-SUM($BJ17:BJ17))</f>
        <v>6.25E-2</v>
      </c>
      <c r="BL17" s="120">
        <f>MAX(0,SUM($BB17:BD17)-$AZ17-SUM($BJ17:BK17))</f>
        <v>0</v>
      </c>
      <c r="BM17" s="120">
        <f>MAX(0,SUM($BB17:BE17)-$AZ17-SUM($BJ17:BL17))</f>
        <v>0</v>
      </c>
      <c r="BN17" s="120">
        <f>MAX(0,SUM($BB17:BF17)-$AZ17-SUM($BJ17:BM17))</f>
        <v>0</v>
      </c>
      <c r="BO17" s="120">
        <f t="shared" si="27"/>
        <v>6.25E-2</v>
      </c>
      <c r="BP17" s="120">
        <f t="shared" si="28"/>
        <v>0</v>
      </c>
      <c r="BQ17" s="120"/>
      <c r="BR17" s="120">
        <f t="shared" si="29"/>
        <v>0.39583333333333337</v>
      </c>
      <c r="BS17" s="120">
        <f t="shared" si="30"/>
        <v>0.33333333333333337</v>
      </c>
      <c r="BT17" s="120">
        <f t="shared" si="31"/>
        <v>0</v>
      </c>
      <c r="BU17" s="120">
        <f t="shared" si="32"/>
        <v>6.25E-2</v>
      </c>
      <c r="BV17" s="120">
        <f t="shared" si="33"/>
        <v>0</v>
      </c>
      <c r="BW17" s="120">
        <f t="shared" si="34"/>
        <v>0</v>
      </c>
      <c r="BX17" s="120">
        <f t="shared" si="35"/>
        <v>0</v>
      </c>
      <c r="BY17" s="120">
        <f t="shared" si="36"/>
        <v>0</v>
      </c>
      <c r="BZ17" s="110" t="b">
        <f>AND(COUNTIF(設定!$C$17:$E$17,AQ17)&gt;0,BR17&gt;0)</f>
        <v>0</v>
      </c>
      <c r="CA17" s="120" t="b">
        <f>AND(COUNTIF(設定!$C$18:$E$18,AQ17)&gt;0,BR17&gt;0)</f>
        <v>0</v>
      </c>
      <c r="CB17" s="110">
        <f t="shared" si="37"/>
        <v>0</v>
      </c>
      <c r="CC17" s="110">
        <f t="shared" si="37"/>
        <v>0</v>
      </c>
      <c r="CD17" s="110">
        <f t="shared" si="37"/>
        <v>0</v>
      </c>
      <c r="CE17" s="110">
        <f t="shared" si="13"/>
        <v>0</v>
      </c>
      <c r="CF17" s="110">
        <f t="shared" si="13"/>
        <v>0</v>
      </c>
      <c r="CG17" s="110">
        <f t="shared" si="13"/>
        <v>0</v>
      </c>
      <c r="CH17" s="110"/>
      <c r="CI17" s="110">
        <f t="shared" si="38"/>
        <v>1</v>
      </c>
      <c r="CJ17" s="110">
        <f t="shared" si="39"/>
        <v>0</v>
      </c>
      <c r="CK17" s="110">
        <f t="shared" si="39"/>
        <v>0</v>
      </c>
      <c r="CL17" s="110">
        <f t="shared" si="39"/>
        <v>0</v>
      </c>
      <c r="CM17" s="110">
        <f t="shared" si="39"/>
        <v>0</v>
      </c>
      <c r="CN17" s="110">
        <f t="shared" si="39"/>
        <v>0</v>
      </c>
    </row>
    <row r="18" spans="2:92" ht="18" customHeight="1">
      <c r="B18" s="110">
        <f t="shared" si="14"/>
        <v>1</v>
      </c>
      <c r="C18" s="121">
        <f t="shared" si="40"/>
        <v>45661</v>
      </c>
      <c r="D18" s="122" t="str">
        <f t="shared" si="15"/>
        <v>土</v>
      </c>
      <c r="E18" s="112" t="s">
        <v>50</v>
      </c>
      <c r="F18" s="113"/>
      <c r="G18" s="112"/>
      <c r="H18" s="113"/>
      <c r="I18" s="114"/>
      <c r="J18" s="115"/>
      <c r="K18" s="114"/>
      <c r="L18" s="115"/>
      <c r="M18" s="114"/>
      <c r="N18" s="115"/>
      <c r="O18" s="114"/>
      <c r="P18" s="115"/>
      <c r="Q18" s="114"/>
      <c r="R18" s="115"/>
      <c r="S18" s="114"/>
      <c r="T18" s="115"/>
      <c r="U18" s="116">
        <f t="shared" si="0"/>
        <v>0</v>
      </c>
      <c r="V18" s="117"/>
      <c r="W18" s="116">
        <f t="shared" si="1"/>
        <v>0</v>
      </c>
      <c r="X18" s="117"/>
      <c r="Y18" s="116">
        <f t="shared" si="2"/>
        <v>0</v>
      </c>
      <c r="Z18" s="117"/>
      <c r="AA18" s="116">
        <f t="shared" si="3"/>
        <v>0</v>
      </c>
      <c r="AB18" s="117"/>
      <c r="AC18" s="116">
        <f t="shared" si="4"/>
        <v>0</v>
      </c>
      <c r="AD18" s="117"/>
      <c r="AE18" s="116">
        <f t="shared" si="5"/>
        <v>0</v>
      </c>
      <c r="AF18" s="117"/>
      <c r="AG18" s="116">
        <f t="shared" si="6"/>
        <v>0</v>
      </c>
      <c r="AH18" s="117"/>
      <c r="AI18" s="116">
        <f t="shared" si="7"/>
        <v>0</v>
      </c>
      <c r="AJ18" s="117"/>
      <c r="AK18" s="123"/>
      <c r="AL18" s="123"/>
      <c r="AM18" s="123"/>
      <c r="AN18" s="123"/>
      <c r="AO18" s="75"/>
      <c r="AP18" s="110" t="b">
        <f t="shared" si="8"/>
        <v>0</v>
      </c>
      <c r="AQ18" s="110" t="str">
        <f t="shared" si="9"/>
        <v>所定休</v>
      </c>
      <c r="AR18" s="110">
        <f t="shared" si="10"/>
        <v>0</v>
      </c>
      <c r="AS18" s="119">
        <f t="shared" si="11"/>
        <v>0</v>
      </c>
      <c r="AT18" s="119">
        <f t="shared" si="12"/>
        <v>0</v>
      </c>
      <c r="AU18" s="119">
        <f t="shared" si="16"/>
        <v>0</v>
      </c>
      <c r="AV18" s="119">
        <f t="shared" si="17"/>
        <v>0</v>
      </c>
      <c r="AW18" s="119">
        <f t="shared" si="18"/>
        <v>0</v>
      </c>
      <c r="AX18" s="119">
        <f t="shared" si="19"/>
        <v>0</v>
      </c>
      <c r="AY18" s="120">
        <f>_xlfn.FLOOR.MATH(設定!$C$9,"0:1:0")</f>
        <v>0.33333333333333337</v>
      </c>
      <c r="AZ18" s="120">
        <f>_xlfn.FLOOR.MATH(設定!$C$10,"0:1:0")</f>
        <v>0.33333333333333337</v>
      </c>
      <c r="BA18" s="120"/>
      <c r="BB18" s="120">
        <f t="shared" si="20"/>
        <v>0</v>
      </c>
      <c r="BC18" s="120">
        <f t="shared" si="21"/>
        <v>0</v>
      </c>
      <c r="BD18" s="120">
        <f t="shared" si="22"/>
        <v>0</v>
      </c>
      <c r="BE18" s="120">
        <f t="shared" si="23"/>
        <v>0</v>
      </c>
      <c r="BF18" s="120">
        <f t="shared" si="24"/>
        <v>0</v>
      </c>
      <c r="BG18" s="120">
        <f t="shared" si="25"/>
        <v>0</v>
      </c>
      <c r="BH18" s="120">
        <f t="shared" si="26"/>
        <v>0</v>
      </c>
      <c r="BI18" s="120"/>
      <c r="BJ18" s="120">
        <f>MAX(0,SUM($BB18:BB18)-$AZ18)</f>
        <v>0</v>
      </c>
      <c r="BK18" s="120">
        <f>MAX(0,SUM($BB18:BC18)-$AZ18-SUM($BJ18:BJ18))</f>
        <v>0</v>
      </c>
      <c r="BL18" s="120">
        <f>MAX(0,SUM($BB18:BD18)-$AZ18-SUM($BJ18:BK18))</f>
        <v>0</v>
      </c>
      <c r="BM18" s="120">
        <f>MAX(0,SUM($BB18:BE18)-$AZ18-SUM($BJ18:BL18))</f>
        <v>0</v>
      </c>
      <c r="BN18" s="120">
        <f>MAX(0,SUM($BB18:BF18)-$AZ18-SUM($BJ18:BM18))</f>
        <v>0</v>
      </c>
      <c r="BO18" s="120">
        <f t="shared" si="27"/>
        <v>0</v>
      </c>
      <c r="BP18" s="120">
        <f t="shared" si="28"/>
        <v>0</v>
      </c>
      <c r="BQ18" s="120"/>
      <c r="BR18" s="120">
        <f t="shared" si="29"/>
        <v>0</v>
      </c>
      <c r="BS18" s="120">
        <f t="shared" si="30"/>
        <v>0</v>
      </c>
      <c r="BT18" s="120">
        <f t="shared" si="31"/>
        <v>0</v>
      </c>
      <c r="BU18" s="120">
        <f t="shared" si="32"/>
        <v>0</v>
      </c>
      <c r="BV18" s="120">
        <f t="shared" si="33"/>
        <v>0</v>
      </c>
      <c r="BW18" s="120">
        <f t="shared" si="34"/>
        <v>0</v>
      </c>
      <c r="BX18" s="120">
        <f t="shared" si="35"/>
        <v>0</v>
      </c>
      <c r="BY18" s="120">
        <f t="shared" si="36"/>
        <v>0</v>
      </c>
      <c r="BZ18" s="110" t="b">
        <f>AND(COUNTIF(設定!$C$17:$E$17,AQ18)&gt;0,BR18&gt;0)</f>
        <v>0</v>
      </c>
      <c r="CA18" s="120" t="b">
        <f>AND(COUNTIF(設定!$C$18:$E$18,AQ18)&gt;0,BR18&gt;0)</f>
        <v>0</v>
      </c>
      <c r="CB18" s="110">
        <f t="shared" si="37"/>
        <v>0</v>
      </c>
      <c r="CC18" s="110">
        <f t="shared" si="37"/>
        <v>1</v>
      </c>
      <c r="CD18" s="110">
        <f t="shared" si="37"/>
        <v>0</v>
      </c>
      <c r="CE18" s="110">
        <f t="shared" si="13"/>
        <v>0</v>
      </c>
      <c r="CF18" s="110">
        <f t="shared" si="13"/>
        <v>0</v>
      </c>
      <c r="CG18" s="110">
        <f t="shared" si="13"/>
        <v>0</v>
      </c>
      <c r="CH18" s="110"/>
      <c r="CI18" s="110">
        <f t="shared" si="38"/>
        <v>0</v>
      </c>
      <c r="CJ18" s="110">
        <f t="shared" si="39"/>
        <v>0</v>
      </c>
      <c r="CK18" s="110">
        <f t="shared" si="39"/>
        <v>0</v>
      </c>
      <c r="CL18" s="110">
        <f t="shared" si="39"/>
        <v>0</v>
      </c>
      <c r="CM18" s="110">
        <f t="shared" si="39"/>
        <v>0</v>
      </c>
      <c r="CN18" s="110">
        <f t="shared" si="39"/>
        <v>0</v>
      </c>
    </row>
    <row r="19" spans="2:92" ht="18" customHeight="1">
      <c r="B19" s="110">
        <f t="shared" si="14"/>
        <v>1</v>
      </c>
      <c r="C19" s="121">
        <f t="shared" si="40"/>
        <v>45662</v>
      </c>
      <c r="D19" s="122" t="str">
        <f t="shared" si="15"/>
        <v>日</v>
      </c>
      <c r="E19" s="112" t="s">
        <v>49</v>
      </c>
      <c r="F19" s="113"/>
      <c r="G19" s="112"/>
      <c r="H19" s="113"/>
      <c r="I19" s="114"/>
      <c r="J19" s="115"/>
      <c r="K19" s="114"/>
      <c r="L19" s="115"/>
      <c r="M19" s="114"/>
      <c r="N19" s="115"/>
      <c r="O19" s="114"/>
      <c r="P19" s="115"/>
      <c r="Q19" s="114"/>
      <c r="R19" s="115"/>
      <c r="S19" s="114"/>
      <c r="T19" s="115"/>
      <c r="U19" s="116">
        <f t="shared" si="0"/>
        <v>0</v>
      </c>
      <c r="V19" s="117"/>
      <c r="W19" s="116">
        <f t="shared" si="1"/>
        <v>0</v>
      </c>
      <c r="X19" s="117"/>
      <c r="Y19" s="116">
        <f t="shared" si="2"/>
        <v>0</v>
      </c>
      <c r="Z19" s="117"/>
      <c r="AA19" s="116">
        <f t="shared" si="3"/>
        <v>0</v>
      </c>
      <c r="AB19" s="117"/>
      <c r="AC19" s="116">
        <f t="shared" si="4"/>
        <v>0</v>
      </c>
      <c r="AD19" s="117"/>
      <c r="AE19" s="116">
        <f t="shared" si="5"/>
        <v>0</v>
      </c>
      <c r="AF19" s="117"/>
      <c r="AG19" s="116">
        <f t="shared" si="6"/>
        <v>0</v>
      </c>
      <c r="AH19" s="117"/>
      <c r="AI19" s="116">
        <f t="shared" si="7"/>
        <v>0</v>
      </c>
      <c r="AJ19" s="117"/>
      <c r="AK19" s="123"/>
      <c r="AL19" s="123"/>
      <c r="AM19" s="123"/>
      <c r="AN19" s="123"/>
      <c r="AO19" s="75"/>
      <c r="AP19" s="110" t="b">
        <f t="shared" si="8"/>
        <v>0</v>
      </c>
      <c r="AQ19" s="110" t="str">
        <f t="shared" si="9"/>
        <v>法定休</v>
      </c>
      <c r="AR19" s="110">
        <f t="shared" si="10"/>
        <v>0</v>
      </c>
      <c r="AS19" s="119">
        <f t="shared" si="11"/>
        <v>0</v>
      </c>
      <c r="AT19" s="119">
        <f t="shared" si="12"/>
        <v>0</v>
      </c>
      <c r="AU19" s="119">
        <f t="shared" si="16"/>
        <v>0</v>
      </c>
      <c r="AV19" s="119">
        <f t="shared" si="17"/>
        <v>0</v>
      </c>
      <c r="AW19" s="119">
        <f t="shared" si="18"/>
        <v>0</v>
      </c>
      <c r="AX19" s="119">
        <f t="shared" si="19"/>
        <v>0</v>
      </c>
      <c r="AY19" s="120">
        <f>_xlfn.FLOOR.MATH(設定!$C$9,"0:1:0")</f>
        <v>0.33333333333333337</v>
      </c>
      <c r="AZ19" s="120">
        <f>_xlfn.FLOOR.MATH(設定!$C$10,"0:1:0")</f>
        <v>0.33333333333333337</v>
      </c>
      <c r="BA19" s="120"/>
      <c r="BB19" s="120">
        <f t="shared" si="20"/>
        <v>0</v>
      </c>
      <c r="BC19" s="120">
        <f t="shared" si="21"/>
        <v>0</v>
      </c>
      <c r="BD19" s="120">
        <f t="shared" si="22"/>
        <v>0</v>
      </c>
      <c r="BE19" s="120">
        <f t="shared" si="23"/>
        <v>0</v>
      </c>
      <c r="BF19" s="120">
        <f t="shared" si="24"/>
        <v>0</v>
      </c>
      <c r="BG19" s="120">
        <f t="shared" si="25"/>
        <v>0</v>
      </c>
      <c r="BH19" s="120">
        <f t="shared" si="26"/>
        <v>0</v>
      </c>
      <c r="BI19" s="120"/>
      <c r="BJ19" s="120">
        <f>MAX(0,SUM($BB19:BB19)-$AZ19)</f>
        <v>0</v>
      </c>
      <c r="BK19" s="120">
        <f>MAX(0,SUM($BB19:BC19)-$AZ19-SUM($BJ19:BJ19))</f>
        <v>0</v>
      </c>
      <c r="BL19" s="120">
        <f>MAX(0,SUM($BB19:BD19)-$AZ19-SUM($BJ19:BK19))</f>
        <v>0</v>
      </c>
      <c r="BM19" s="120">
        <f>MAX(0,SUM($BB19:BE19)-$AZ19-SUM($BJ19:BL19))</f>
        <v>0</v>
      </c>
      <c r="BN19" s="120">
        <f>MAX(0,SUM($BB19:BF19)-$AZ19-SUM($BJ19:BM19))</f>
        <v>0</v>
      </c>
      <c r="BO19" s="120">
        <f t="shared" si="27"/>
        <v>0</v>
      </c>
      <c r="BP19" s="120">
        <f t="shared" si="28"/>
        <v>0</v>
      </c>
      <c r="BQ19" s="120"/>
      <c r="BR19" s="120">
        <f t="shared" si="29"/>
        <v>0</v>
      </c>
      <c r="BS19" s="120">
        <f t="shared" si="30"/>
        <v>0</v>
      </c>
      <c r="BT19" s="120">
        <f t="shared" si="31"/>
        <v>0</v>
      </c>
      <c r="BU19" s="120">
        <f t="shared" si="32"/>
        <v>0</v>
      </c>
      <c r="BV19" s="120">
        <f t="shared" si="33"/>
        <v>0</v>
      </c>
      <c r="BW19" s="120">
        <f t="shared" si="34"/>
        <v>0</v>
      </c>
      <c r="BX19" s="120">
        <f t="shared" si="35"/>
        <v>0</v>
      </c>
      <c r="BY19" s="120">
        <f t="shared" si="36"/>
        <v>0</v>
      </c>
      <c r="BZ19" s="110" t="b">
        <f>AND(COUNTIF(設定!$C$17:$E$17,AQ19)&gt;0,BR19&gt;0)</f>
        <v>0</v>
      </c>
      <c r="CA19" s="120" t="b">
        <f>AND(COUNTIF(設定!$C$18:$E$18,AQ19)&gt;0,BR19&gt;0)</f>
        <v>0</v>
      </c>
      <c r="CB19" s="110">
        <f t="shared" si="37"/>
        <v>1</v>
      </c>
      <c r="CC19" s="110">
        <f t="shared" si="37"/>
        <v>0</v>
      </c>
      <c r="CD19" s="110">
        <f t="shared" si="37"/>
        <v>0</v>
      </c>
      <c r="CE19" s="110">
        <f t="shared" si="13"/>
        <v>0</v>
      </c>
      <c r="CF19" s="110">
        <f t="shared" si="13"/>
        <v>0</v>
      </c>
      <c r="CG19" s="110">
        <f t="shared" si="13"/>
        <v>0</v>
      </c>
      <c r="CH19" s="110"/>
      <c r="CI19" s="110">
        <f t="shared" si="38"/>
        <v>0</v>
      </c>
      <c r="CJ19" s="110">
        <f t="shared" si="39"/>
        <v>0</v>
      </c>
      <c r="CK19" s="110">
        <f t="shared" si="39"/>
        <v>0</v>
      </c>
      <c r="CL19" s="110">
        <f t="shared" si="39"/>
        <v>0</v>
      </c>
      <c r="CM19" s="110">
        <f t="shared" si="39"/>
        <v>0</v>
      </c>
      <c r="CN19" s="110">
        <f t="shared" si="39"/>
        <v>0</v>
      </c>
    </row>
    <row r="20" spans="2:92" ht="18" customHeight="1">
      <c r="B20" s="110">
        <f t="shared" si="14"/>
        <v>1</v>
      </c>
      <c r="C20" s="121">
        <f t="shared" si="40"/>
        <v>45663</v>
      </c>
      <c r="D20" s="122" t="str">
        <f t="shared" si="15"/>
        <v>月</v>
      </c>
      <c r="E20" s="112"/>
      <c r="F20" s="113"/>
      <c r="G20" s="112" t="s">
        <v>21</v>
      </c>
      <c r="H20" s="113"/>
      <c r="I20" s="114"/>
      <c r="J20" s="115"/>
      <c r="K20" s="114"/>
      <c r="L20" s="115"/>
      <c r="M20" s="114"/>
      <c r="N20" s="115"/>
      <c r="O20" s="114"/>
      <c r="P20" s="115"/>
      <c r="Q20" s="114"/>
      <c r="R20" s="115"/>
      <c r="S20" s="114"/>
      <c r="T20" s="115"/>
      <c r="U20" s="116">
        <f t="shared" si="0"/>
        <v>0</v>
      </c>
      <c r="V20" s="117"/>
      <c r="W20" s="116">
        <f t="shared" si="1"/>
        <v>0</v>
      </c>
      <c r="X20" s="117"/>
      <c r="Y20" s="116">
        <f t="shared" si="2"/>
        <v>0</v>
      </c>
      <c r="Z20" s="117"/>
      <c r="AA20" s="116">
        <f t="shared" si="3"/>
        <v>0</v>
      </c>
      <c r="AB20" s="117"/>
      <c r="AC20" s="116">
        <f t="shared" si="4"/>
        <v>0</v>
      </c>
      <c r="AD20" s="117"/>
      <c r="AE20" s="116">
        <f t="shared" si="5"/>
        <v>0</v>
      </c>
      <c r="AF20" s="117"/>
      <c r="AG20" s="116">
        <f t="shared" si="6"/>
        <v>0</v>
      </c>
      <c r="AH20" s="117"/>
      <c r="AI20" s="116">
        <f t="shared" si="7"/>
        <v>0</v>
      </c>
      <c r="AJ20" s="117"/>
      <c r="AK20" s="123"/>
      <c r="AL20" s="123"/>
      <c r="AM20" s="123"/>
      <c r="AN20" s="123"/>
      <c r="AO20" s="75"/>
      <c r="AP20" s="110" t="b">
        <f t="shared" si="8"/>
        <v>0</v>
      </c>
      <c r="AQ20" s="110">
        <f t="shared" si="9"/>
        <v>0</v>
      </c>
      <c r="AR20" s="110" t="str">
        <f t="shared" si="10"/>
        <v>欠勤</v>
      </c>
      <c r="AS20" s="119">
        <f t="shared" si="11"/>
        <v>0</v>
      </c>
      <c r="AT20" s="119">
        <f t="shared" si="12"/>
        <v>0</v>
      </c>
      <c r="AU20" s="119">
        <f t="shared" si="16"/>
        <v>0</v>
      </c>
      <c r="AV20" s="119">
        <f t="shared" si="17"/>
        <v>0</v>
      </c>
      <c r="AW20" s="119">
        <f t="shared" si="18"/>
        <v>0</v>
      </c>
      <c r="AX20" s="119">
        <f t="shared" si="19"/>
        <v>0</v>
      </c>
      <c r="AY20" s="120">
        <f>_xlfn.FLOOR.MATH(設定!$C$9,"0:1:0")</f>
        <v>0.33333333333333337</v>
      </c>
      <c r="AZ20" s="120">
        <f>_xlfn.FLOOR.MATH(設定!$C$10,"0:1:0")</f>
        <v>0.33333333333333337</v>
      </c>
      <c r="BA20" s="120"/>
      <c r="BB20" s="120">
        <f t="shared" si="20"/>
        <v>0</v>
      </c>
      <c r="BC20" s="120">
        <f t="shared" si="21"/>
        <v>0</v>
      </c>
      <c r="BD20" s="120">
        <f t="shared" si="22"/>
        <v>0</v>
      </c>
      <c r="BE20" s="120">
        <f t="shared" si="23"/>
        <v>0</v>
      </c>
      <c r="BF20" s="120">
        <f t="shared" si="24"/>
        <v>0</v>
      </c>
      <c r="BG20" s="120">
        <f t="shared" si="25"/>
        <v>0</v>
      </c>
      <c r="BH20" s="120">
        <f t="shared" si="26"/>
        <v>0</v>
      </c>
      <c r="BI20" s="120"/>
      <c r="BJ20" s="120">
        <f>MAX(0,SUM($BB20:BB20)-$AZ20)</f>
        <v>0</v>
      </c>
      <c r="BK20" s="120">
        <f>MAX(0,SUM($BB20:BC20)-$AZ20-SUM($BJ20:BJ20))</f>
        <v>0</v>
      </c>
      <c r="BL20" s="120">
        <f>MAX(0,SUM($BB20:BD20)-$AZ20-SUM($BJ20:BK20))</f>
        <v>0</v>
      </c>
      <c r="BM20" s="120">
        <f>MAX(0,SUM($BB20:BE20)-$AZ20-SUM($BJ20:BL20))</f>
        <v>0</v>
      </c>
      <c r="BN20" s="120">
        <f>MAX(0,SUM($BB20:BF20)-$AZ20-SUM($BJ20:BM20))</f>
        <v>0</v>
      </c>
      <c r="BO20" s="120">
        <f t="shared" si="27"/>
        <v>0</v>
      </c>
      <c r="BP20" s="120">
        <f t="shared" si="28"/>
        <v>0</v>
      </c>
      <c r="BQ20" s="120"/>
      <c r="BR20" s="120">
        <f t="shared" si="29"/>
        <v>0</v>
      </c>
      <c r="BS20" s="120">
        <f t="shared" si="30"/>
        <v>0</v>
      </c>
      <c r="BT20" s="120">
        <f t="shared" si="31"/>
        <v>0</v>
      </c>
      <c r="BU20" s="120">
        <f t="shared" si="32"/>
        <v>0</v>
      </c>
      <c r="BV20" s="120">
        <f t="shared" si="33"/>
        <v>0</v>
      </c>
      <c r="BW20" s="120">
        <f t="shared" si="34"/>
        <v>0</v>
      </c>
      <c r="BX20" s="120">
        <f t="shared" si="35"/>
        <v>0</v>
      </c>
      <c r="BY20" s="120">
        <f t="shared" si="36"/>
        <v>0</v>
      </c>
      <c r="BZ20" s="110" t="b">
        <f>AND(COUNTIF(設定!$C$17:$E$17,AQ20)&gt;0,BR20&gt;0)</f>
        <v>0</v>
      </c>
      <c r="CA20" s="120" t="b">
        <f>AND(COUNTIF(設定!$C$18:$E$18,AQ20)&gt;0,BR20&gt;0)</f>
        <v>0</v>
      </c>
      <c r="CB20" s="110">
        <f t="shared" si="37"/>
        <v>0</v>
      </c>
      <c r="CC20" s="110">
        <f t="shared" si="37"/>
        <v>0</v>
      </c>
      <c r="CD20" s="110">
        <f t="shared" si="37"/>
        <v>0</v>
      </c>
      <c r="CE20" s="110">
        <f t="shared" si="13"/>
        <v>0</v>
      </c>
      <c r="CF20" s="110">
        <f t="shared" si="13"/>
        <v>0</v>
      </c>
      <c r="CG20" s="110">
        <f t="shared" si="13"/>
        <v>0</v>
      </c>
      <c r="CH20" s="110"/>
      <c r="CI20" s="110">
        <f t="shared" si="38"/>
        <v>0</v>
      </c>
      <c r="CJ20" s="110">
        <f t="shared" si="39"/>
        <v>1</v>
      </c>
      <c r="CK20" s="110">
        <f t="shared" si="39"/>
        <v>0</v>
      </c>
      <c r="CL20" s="110">
        <f t="shared" si="39"/>
        <v>0</v>
      </c>
      <c r="CM20" s="110">
        <f t="shared" si="39"/>
        <v>0</v>
      </c>
      <c r="CN20" s="110">
        <f t="shared" si="39"/>
        <v>0</v>
      </c>
    </row>
    <row r="21" spans="2:92" ht="18" customHeight="1">
      <c r="B21" s="110">
        <f t="shared" si="14"/>
        <v>1</v>
      </c>
      <c r="C21" s="121">
        <f t="shared" si="40"/>
        <v>45664</v>
      </c>
      <c r="D21" s="122" t="str">
        <f t="shared" si="15"/>
        <v>火</v>
      </c>
      <c r="E21" s="112"/>
      <c r="F21" s="113"/>
      <c r="G21" s="112"/>
      <c r="H21" s="113"/>
      <c r="I21" s="114">
        <v>0.36458333333333331</v>
      </c>
      <c r="J21" s="115"/>
      <c r="K21" s="114">
        <v>0.97916666666666663</v>
      </c>
      <c r="L21" s="115"/>
      <c r="M21" s="114"/>
      <c r="N21" s="115"/>
      <c r="O21" s="114">
        <v>4.1666666666666664E-2</v>
      </c>
      <c r="P21" s="115"/>
      <c r="Q21" s="114"/>
      <c r="R21" s="115"/>
      <c r="S21" s="114"/>
      <c r="T21" s="115"/>
      <c r="U21" s="116">
        <f t="shared" si="0"/>
        <v>0.57291666666666674</v>
      </c>
      <c r="V21" s="117"/>
      <c r="W21" s="116">
        <f t="shared" si="1"/>
        <v>0.33333333333333337</v>
      </c>
      <c r="X21" s="117"/>
      <c r="Y21" s="116">
        <f t="shared" si="2"/>
        <v>0</v>
      </c>
      <c r="Z21" s="117"/>
      <c r="AA21" s="116">
        <f t="shared" si="3"/>
        <v>0.23958333333333334</v>
      </c>
      <c r="AB21" s="117"/>
      <c r="AC21" s="116">
        <f t="shared" si="4"/>
        <v>6.25E-2</v>
      </c>
      <c r="AD21" s="117"/>
      <c r="AE21" s="116">
        <f t="shared" si="5"/>
        <v>6.25E-2</v>
      </c>
      <c r="AF21" s="117"/>
      <c r="AG21" s="116">
        <f t="shared" si="6"/>
        <v>0</v>
      </c>
      <c r="AH21" s="117"/>
      <c r="AI21" s="116">
        <f t="shared" si="7"/>
        <v>0</v>
      </c>
      <c r="AJ21" s="117"/>
      <c r="AK21" s="123"/>
      <c r="AL21" s="123"/>
      <c r="AM21" s="123"/>
      <c r="AN21" s="123"/>
      <c r="AO21" s="75"/>
      <c r="AP21" s="110" t="b">
        <f t="shared" si="8"/>
        <v>1</v>
      </c>
      <c r="AQ21" s="110">
        <f t="shared" si="9"/>
        <v>0</v>
      </c>
      <c r="AR21" s="110">
        <f t="shared" si="10"/>
        <v>0</v>
      </c>
      <c r="AS21" s="119">
        <f t="shared" si="11"/>
        <v>0.36458333333333337</v>
      </c>
      <c r="AT21" s="119">
        <f t="shared" si="12"/>
        <v>0.97916666666666674</v>
      </c>
      <c r="AU21" s="119">
        <f t="shared" si="16"/>
        <v>0</v>
      </c>
      <c r="AV21" s="119">
        <f t="shared" si="17"/>
        <v>4.1666666666666671E-2</v>
      </c>
      <c r="AW21" s="119">
        <f t="shared" si="18"/>
        <v>0</v>
      </c>
      <c r="AX21" s="119">
        <f t="shared" si="19"/>
        <v>0</v>
      </c>
      <c r="AY21" s="120">
        <f>_xlfn.FLOOR.MATH(設定!$C$9,"0:1:0")</f>
        <v>0.33333333333333337</v>
      </c>
      <c r="AZ21" s="120">
        <f>_xlfn.FLOOR.MATH(設定!$C$10,"0:1:0")</f>
        <v>0.33333333333333337</v>
      </c>
      <c r="BA21" s="120"/>
      <c r="BB21" s="120">
        <f t="shared" si="20"/>
        <v>0</v>
      </c>
      <c r="BC21" s="120">
        <f t="shared" si="21"/>
        <v>0.51041666666666663</v>
      </c>
      <c r="BD21" s="120">
        <f t="shared" si="22"/>
        <v>6.2500000000000111E-2</v>
      </c>
      <c r="BE21" s="120">
        <f t="shared" si="23"/>
        <v>0</v>
      </c>
      <c r="BF21" s="120">
        <f t="shared" si="24"/>
        <v>0</v>
      </c>
      <c r="BG21" s="120">
        <f t="shared" si="25"/>
        <v>0.51041666666666663</v>
      </c>
      <c r="BH21" s="120">
        <f t="shared" si="26"/>
        <v>6.2500000000000111E-2</v>
      </c>
      <c r="BI21" s="120"/>
      <c r="BJ21" s="120">
        <f>MAX(0,SUM($BB21:BB21)-$AZ21)</f>
        <v>0</v>
      </c>
      <c r="BK21" s="120">
        <f>MAX(0,SUM($BB21:BC21)-$AZ21-SUM($BJ21:BJ21))</f>
        <v>0.17708333333333326</v>
      </c>
      <c r="BL21" s="120">
        <f>MAX(0,SUM($BB21:BD21)-$AZ21-SUM($BJ21:BK21))</f>
        <v>6.2500000000000111E-2</v>
      </c>
      <c r="BM21" s="120">
        <f>MAX(0,SUM($BB21:BE21)-$AZ21-SUM($BJ21:BL21))</f>
        <v>0</v>
      </c>
      <c r="BN21" s="120">
        <f>MAX(0,SUM($BB21:BF21)-$AZ21-SUM($BJ21:BM21))</f>
        <v>0</v>
      </c>
      <c r="BO21" s="120">
        <f t="shared" si="27"/>
        <v>0.23958333333333337</v>
      </c>
      <c r="BP21" s="120">
        <f t="shared" si="28"/>
        <v>6.2500000000000111E-2</v>
      </c>
      <c r="BQ21" s="120"/>
      <c r="BR21" s="120">
        <f t="shared" si="29"/>
        <v>0.57291666666666674</v>
      </c>
      <c r="BS21" s="120">
        <f t="shared" si="30"/>
        <v>0.33333333333333337</v>
      </c>
      <c r="BT21" s="120">
        <f t="shared" si="31"/>
        <v>0</v>
      </c>
      <c r="BU21" s="120">
        <f t="shared" si="32"/>
        <v>0.23958333333333334</v>
      </c>
      <c r="BV21" s="120">
        <f t="shared" si="33"/>
        <v>6.25E-2</v>
      </c>
      <c r="BW21" s="120">
        <f t="shared" si="34"/>
        <v>6.25E-2</v>
      </c>
      <c r="BX21" s="120">
        <f t="shared" si="35"/>
        <v>0</v>
      </c>
      <c r="BY21" s="120">
        <f t="shared" si="36"/>
        <v>0</v>
      </c>
      <c r="BZ21" s="110" t="b">
        <f>AND(COUNTIF(設定!$C$17:$E$17,AQ21)&gt;0,BR21&gt;0)</f>
        <v>0</v>
      </c>
      <c r="CA21" s="120" t="b">
        <f>AND(COUNTIF(設定!$C$18:$E$18,AQ21)&gt;0,BR21&gt;0)</f>
        <v>0</v>
      </c>
      <c r="CB21" s="110">
        <f t="shared" si="37"/>
        <v>0</v>
      </c>
      <c r="CC21" s="110">
        <f t="shared" si="37"/>
        <v>0</v>
      </c>
      <c r="CD21" s="110">
        <f t="shared" si="37"/>
        <v>0</v>
      </c>
      <c r="CE21" s="110">
        <f t="shared" si="13"/>
        <v>0</v>
      </c>
      <c r="CF21" s="110">
        <f t="shared" si="13"/>
        <v>0</v>
      </c>
      <c r="CG21" s="110">
        <f t="shared" si="13"/>
        <v>0</v>
      </c>
      <c r="CH21" s="110"/>
      <c r="CI21" s="110">
        <f t="shared" si="38"/>
        <v>1</v>
      </c>
      <c r="CJ21" s="110">
        <f t="shared" si="39"/>
        <v>0</v>
      </c>
      <c r="CK21" s="110">
        <f t="shared" si="39"/>
        <v>0</v>
      </c>
      <c r="CL21" s="110">
        <f t="shared" si="39"/>
        <v>0</v>
      </c>
      <c r="CM21" s="110">
        <f t="shared" si="39"/>
        <v>0</v>
      </c>
      <c r="CN21" s="110">
        <f t="shared" si="39"/>
        <v>0</v>
      </c>
    </row>
    <row r="22" spans="2:92" ht="18" customHeight="1">
      <c r="B22" s="110">
        <f t="shared" si="14"/>
        <v>1</v>
      </c>
      <c r="C22" s="121">
        <f t="shared" si="40"/>
        <v>45665</v>
      </c>
      <c r="D22" s="122" t="str">
        <f t="shared" si="15"/>
        <v>水</v>
      </c>
      <c r="E22" s="112"/>
      <c r="F22" s="113"/>
      <c r="G22" s="112"/>
      <c r="H22" s="113"/>
      <c r="I22" s="114">
        <v>0.875</v>
      </c>
      <c r="J22" s="115"/>
      <c r="K22" s="114">
        <v>0.16666666666666666</v>
      </c>
      <c r="L22" s="115"/>
      <c r="M22" s="114"/>
      <c r="N22" s="115"/>
      <c r="O22" s="114"/>
      <c r="P22" s="115"/>
      <c r="Q22" s="114">
        <v>4.1666666666666664E-2</v>
      </c>
      <c r="R22" s="115"/>
      <c r="S22" s="114"/>
      <c r="T22" s="115"/>
      <c r="U22" s="116">
        <f t="shared" si="0"/>
        <v>0.25</v>
      </c>
      <c r="V22" s="117"/>
      <c r="W22" s="116">
        <f t="shared" si="1"/>
        <v>0.25</v>
      </c>
      <c r="X22" s="117"/>
      <c r="Y22" s="116">
        <f t="shared" si="2"/>
        <v>0</v>
      </c>
      <c r="Z22" s="117"/>
      <c r="AA22" s="116">
        <f t="shared" si="3"/>
        <v>0</v>
      </c>
      <c r="AB22" s="117"/>
      <c r="AC22" s="116">
        <f t="shared" si="4"/>
        <v>0.20833333333333334</v>
      </c>
      <c r="AD22" s="117"/>
      <c r="AE22" s="116">
        <f t="shared" si="5"/>
        <v>0</v>
      </c>
      <c r="AF22" s="117"/>
      <c r="AG22" s="116">
        <f t="shared" si="6"/>
        <v>0</v>
      </c>
      <c r="AH22" s="117"/>
      <c r="AI22" s="116">
        <f t="shared" si="7"/>
        <v>0</v>
      </c>
      <c r="AJ22" s="117"/>
      <c r="AK22" s="123"/>
      <c r="AL22" s="123"/>
      <c r="AM22" s="123"/>
      <c r="AN22" s="123"/>
      <c r="AO22" s="75"/>
      <c r="AP22" s="110" t="b">
        <f t="shared" si="8"/>
        <v>1</v>
      </c>
      <c r="AQ22" s="110">
        <f t="shared" si="9"/>
        <v>0</v>
      </c>
      <c r="AR22" s="110">
        <f t="shared" si="10"/>
        <v>0</v>
      </c>
      <c r="AS22" s="119">
        <f t="shared" si="11"/>
        <v>0.875</v>
      </c>
      <c r="AT22" s="119">
        <f t="shared" si="12"/>
        <v>1.1666666666666667</v>
      </c>
      <c r="AU22" s="119">
        <f t="shared" si="16"/>
        <v>0</v>
      </c>
      <c r="AV22" s="119">
        <f t="shared" si="17"/>
        <v>0</v>
      </c>
      <c r="AW22" s="119">
        <f t="shared" si="18"/>
        <v>4.1666666666666671E-2</v>
      </c>
      <c r="AX22" s="119">
        <f t="shared" si="19"/>
        <v>0</v>
      </c>
      <c r="AY22" s="120">
        <f>_xlfn.FLOOR.MATH(設定!$C$9,"0:1:0")</f>
        <v>0.33333333333333337</v>
      </c>
      <c r="AZ22" s="120">
        <f>_xlfn.FLOOR.MATH(設定!$C$10,"0:1:0")</f>
        <v>0.33333333333333337</v>
      </c>
      <c r="BA22" s="120"/>
      <c r="BB22" s="120">
        <f t="shared" si="20"/>
        <v>0</v>
      </c>
      <c r="BC22" s="120">
        <f t="shared" si="21"/>
        <v>4.166666666666663E-2</v>
      </c>
      <c r="BD22" s="120">
        <f t="shared" si="22"/>
        <v>0.20833333333333343</v>
      </c>
      <c r="BE22" s="120">
        <f t="shared" si="23"/>
        <v>0</v>
      </c>
      <c r="BF22" s="120">
        <f t="shared" si="24"/>
        <v>0</v>
      </c>
      <c r="BG22" s="120">
        <f t="shared" si="25"/>
        <v>4.166666666666663E-2</v>
      </c>
      <c r="BH22" s="120">
        <f t="shared" si="26"/>
        <v>0.20833333333333343</v>
      </c>
      <c r="BI22" s="120"/>
      <c r="BJ22" s="120">
        <f>MAX(0,SUM($BB22:BB22)-$AZ22)</f>
        <v>0</v>
      </c>
      <c r="BK22" s="120">
        <f>MAX(0,SUM($BB22:BC22)-$AZ22-SUM($BJ22:BJ22))</f>
        <v>0</v>
      </c>
      <c r="BL22" s="120">
        <f>MAX(0,SUM($BB22:BD22)-$AZ22-SUM($BJ22:BK22))</f>
        <v>0</v>
      </c>
      <c r="BM22" s="120">
        <f>MAX(0,SUM($BB22:BE22)-$AZ22-SUM($BJ22:BL22))</f>
        <v>0</v>
      </c>
      <c r="BN22" s="120">
        <f>MAX(0,SUM($BB22:BF22)-$AZ22-SUM($BJ22:BM22))</f>
        <v>0</v>
      </c>
      <c r="BO22" s="120">
        <f t="shared" si="27"/>
        <v>0</v>
      </c>
      <c r="BP22" s="120">
        <f t="shared" si="28"/>
        <v>0</v>
      </c>
      <c r="BQ22" s="120"/>
      <c r="BR22" s="120">
        <f t="shared" si="29"/>
        <v>0.25</v>
      </c>
      <c r="BS22" s="120">
        <f t="shared" si="30"/>
        <v>0.25</v>
      </c>
      <c r="BT22" s="120">
        <f t="shared" si="31"/>
        <v>0</v>
      </c>
      <c r="BU22" s="120">
        <f t="shared" si="32"/>
        <v>0</v>
      </c>
      <c r="BV22" s="120">
        <f t="shared" si="33"/>
        <v>0.20833333333333334</v>
      </c>
      <c r="BW22" s="120">
        <f t="shared" si="34"/>
        <v>0</v>
      </c>
      <c r="BX22" s="120">
        <f t="shared" si="35"/>
        <v>0</v>
      </c>
      <c r="BY22" s="120">
        <f t="shared" si="36"/>
        <v>0</v>
      </c>
      <c r="BZ22" s="110" t="b">
        <f>AND(COUNTIF(設定!$C$17:$E$17,AQ22)&gt;0,BR22&gt;0)</f>
        <v>0</v>
      </c>
      <c r="CA22" s="120" t="b">
        <f>AND(COUNTIF(設定!$C$18:$E$18,AQ22)&gt;0,BR22&gt;0)</f>
        <v>0</v>
      </c>
      <c r="CB22" s="110">
        <f t="shared" si="37"/>
        <v>0</v>
      </c>
      <c r="CC22" s="110">
        <f t="shared" si="37"/>
        <v>0</v>
      </c>
      <c r="CD22" s="110">
        <f t="shared" si="37"/>
        <v>0</v>
      </c>
      <c r="CE22" s="110">
        <f t="shared" si="13"/>
        <v>0</v>
      </c>
      <c r="CF22" s="110">
        <f t="shared" si="13"/>
        <v>0</v>
      </c>
      <c r="CG22" s="110">
        <f t="shared" si="13"/>
        <v>0</v>
      </c>
      <c r="CH22" s="110"/>
      <c r="CI22" s="110">
        <f t="shared" si="38"/>
        <v>1</v>
      </c>
      <c r="CJ22" s="110">
        <f t="shared" si="39"/>
        <v>0</v>
      </c>
      <c r="CK22" s="110">
        <f t="shared" si="39"/>
        <v>0</v>
      </c>
      <c r="CL22" s="110">
        <f t="shared" si="39"/>
        <v>0</v>
      </c>
      <c r="CM22" s="110">
        <f t="shared" si="39"/>
        <v>0</v>
      </c>
      <c r="CN22" s="110">
        <f t="shared" si="39"/>
        <v>0</v>
      </c>
    </row>
    <row r="23" spans="2:92" ht="18" customHeight="1">
      <c r="B23" s="110">
        <f t="shared" si="14"/>
        <v>1</v>
      </c>
      <c r="C23" s="121">
        <f t="shared" si="40"/>
        <v>45666</v>
      </c>
      <c r="D23" s="122" t="str">
        <f t="shared" si="15"/>
        <v>木</v>
      </c>
      <c r="E23" s="112"/>
      <c r="F23" s="113"/>
      <c r="G23" s="112" t="s">
        <v>12</v>
      </c>
      <c r="H23" s="113"/>
      <c r="I23" s="114">
        <v>0.46875</v>
      </c>
      <c r="J23" s="115"/>
      <c r="K23" s="114">
        <v>0.77083333333333337</v>
      </c>
      <c r="L23" s="115"/>
      <c r="M23" s="114"/>
      <c r="N23" s="115"/>
      <c r="O23" s="114">
        <v>4.1666666666666664E-2</v>
      </c>
      <c r="P23" s="115"/>
      <c r="Q23" s="114"/>
      <c r="R23" s="115"/>
      <c r="S23" s="114"/>
      <c r="T23" s="115"/>
      <c r="U23" s="116">
        <f t="shared" si="0"/>
        <v>0.26041666666666669</v>
      </c>
      <c r="V23" s="117"/>
      <c r="W23" s="116">
        <f t="shared" si="1"/>
        <v>0.26041666666666669</v>
      </c>
      <c r="X23" s="117"/>
      <c r="Y23" s="116">
        <f t="shared" si="2"/>
        <v>0</v>
      </c>
      <c r="Z23" s="117"/>
      <c r="AA23" s="116">
        <f t="shared" si="3"/>
        <v>0</v>
      </c>
      <c r="AB23" s="117"/>
      <c r="AC23" s="116">
        <f t="shared" si="4"/>
        <v>0</v>
      </c>
      <c r="AD23" s="117"/>
      <c r="AE23" s="116">
        <f t="shared" si="5"/>
        <v>0</v>
      </c>
      <c r="AF23" s="117"/>
      <c r="AG23" s="116">
        <f t="shared" si="6"/>
        <v>0</v>
      </c>
      <c r="AH23" s="117"/>
      <c r="AI23" s="116">
        <f t="shared" si="7"/>
        <v>0</v>
      </c>
      <c r="AJ23" s="117"/>
      <c r="AK23" s="123"/>
      <c r="AL23" s="123"/>
      <c r="AM23" s="123"/>
      <c r="AN23" s="123"/>
      <c r="AO23" s="75"/>
      <c r="AP23" s="110" t="b">
        <f t="shared" si="8"/>
        <v>1</v>
      </c>
      <c r="AQ23" s="110">
        <f t="shared" si="9"/>
        <v>0</v>
      </c>
      <c r="AR23" s="110" t="str">
        <f t="shared" si="10"/>
        <v>フレックス</v>
      </c>
      <c r="AS23" s="119">
        <f t="shared" si="11"/>
        <v>0.46875</v>
      </c>
      <c r="AT23" s="119">
        <f t="shared" si="12"/>
        <v>0.77083333333333337</v>
      </c>
      <c r="AU23" s="119">
        <f t="shared" si="16"/>
        <v>0</v>
      </c>
      <c r="AV23" s="119">
        <f t="shared" si="17"/>
        <v>4.1666666666666671E-2</v>
      </c>
      <c r="AW23" s="119">
        <f t="shared" si="18"/>
        <v>0</v>
      </c>
      <c r="AX23" s="119">
        <f t="shared" si="19"/>
        <v>0</v>
      </c>
      <c r="AY23" s="120">
        <f>_xlfn.FLOOR.MATH(設定!$C$9,"0:1:0")</f>
        <v>0.33333333333333337</v>
      </c>
      <c r="AZ23" s="120">
        <f>_xlfn.FLOOR.MATH(設定!$C$10,"0:1:0")</f>
        <v>0.33333333333333337</v>
      </c>
      <c r="BA23" s="120"/>
      <c r="BB23" s="120">
        <f t="shared" si="20"/>
        <v>0</v>
      </c>
      <c r="BC23" s="120">
        <f t="shared" si="21"/>
        <v>0.26041666666666669</v>
      </c>
      <c r="BD23" s="120">
        <f t="shared" si="22"/>
        <v>0</v>
      </c>
      <c r="BE23" s="120">
        <f t="shared" si="23"/>
        <v>0</v>
      </c>
      <c r="BF23" s="120">
        <f t="shared" si="24"/>
        <v>0</v>
      </c>
      <c r="BG23" s="120">
        <f t="shared" si="25"/>
        <v>0.26041666666666669</v>
      </c>
      <c r="BH23" s="120">
        <f t="shared" si="26"/>
        <v>0</v>
      </c>
      <c r="BI23" s="120"/>
      <c r="BJ23" s="120">
        <f>MAX(0,SUM($BB23:BB23)-$AZ23)</f>
        <v>0</v>
      </c>
      <c r="BK23" s="120">
        <f>MAX(0,SUM($BB23:BC23)-$AZ23-SUM($BJ23:BJ23))</f>
        <v>0</v>
      </c>
      <c r="BL23" s="120">
        <f>MAX(0,SUM($BB23:BD23)-$AZ23-SUM($BJ23:BK23))</f>
        <v>0</v>
      </c>
      <c r="BM23" s="120">
        <f>MAX(0,SUM($BB23:BE23)-$AZ23-SUM($BJ23:BL23))</f>
        <v>0</v>
      </c>
      <c r="BN23" s="120">
        <f>MAX(0,SUM($BB23:BF23)-$AZ23-SUM($BJ23:BM23))</f>
        <v>0</v>
      </c>
      <c r="BO23" s="120">
        <f t="shared" si="27"/>
        <v>0</v>
      </c>
      <c r="BP23" s="120">
        <f t="shared" si="28"/>
        <v>0</v>
      </c>
      <c r="BQ23" s="120"/>
      <c r="BR23" s="120">
        <f t="shared" si="29"/>
        <v>0.26041666666666669</v>
      </c>
      <c r="BS23" s="120">
        <f t="shared" si="30"/>
        <v>0.26041666666666669</v>
      </c>
      <c r="BT23" s="120">
        <f t="shared" si="31"/>
        <v>0</v>
      </c>
      <c r="BU23" s="120">
        <f t="shared" si="32"/>
        <v>0</v>
      </c>
      <c r="BV23" s="120">
        <f t="shared" si="33"/>
        <v>0</v>
      </c>
      <c r="BW23" s="120">
        <f t="shared" si="34"/>
        <v>0</v>
      </c>
      <c r="BX23" s="120">
        <f t="shared" si="35"/>
        <v>0</v>
      </c>
      <c r="BY23" s="120">
        <f t="shared" si="36"/>
        <v>0</v>
      </c>
      <c r="BZ23" s="110" t="b">
        <f>AND(COUNTIF(設定!$C$17:$E$17,AQ23)&gt;0,BR23&gt;0)</f>
        <v>0</v>
      </c>
      <c r="CA23" s="120" t="b">
        <f>AND(COUNTIF(設定!$C$18:$E$18,AQ23)&gt;0,BR23&gt;0)</f>
        <v>0</v>
      </c>
      <c r="CB23" s="110">
        <f t="shared" si="37"/>
        <v>0</v>
      </c>
      <c r="CC23" s="110">
        <f t="shared" si="37"/>
        <v>0</v>
      </c>
      <c r="CD23" s="110">
        <f t="shared" si="37"/>
        <v>0</v>
      </c>
      <c r="CE23" s="110">
        <f t="shared" si="13"/>
        <v>0</v>
      </c>
      <c r="CF23" s="110">
        <f t="shared" si="13"/>
        <v>0</v>
      </c>
      <c r="CG23" s="110">
        <f t="shared" si="13"/>
        <v>0</v>
      </c>
      <c r="CH23" s="110"/>
      <c r="CI23" s="110">
        <f t="shared" si="38"/>
        <v>1</v>
      </c>
      <c r="CJ23" s="110">
        <f t="shared" si="39"/>
        <v>0</v>
      </c>
      <c r="CK23" s="110">
        <f t="shared" si="39"/>
        <v>0</v>
      </c>
      <c r="CL23" s="110">
        <f t="shared" si="39"/>
        <v>0</v>
      </c>
      <c r="CM23" s="110">
        <f t="shared" si="39"/>
        <v>1</v>
      </c>
      <c r="CN23" s="110">
        <f t="shared" si="39"/>
        <v>0</v>
      </c>
    </row>
    <row r="24" spans="2:92" ht="18" customHeight="1">
      <c r="B24" s="110">
        <f t="shared" si="14"/>
        <v>1</v>
      </c>
      <c r="C24" s="121">
        <f t="shared" si="40"/>
        <v>45667</v>
      </c>
      <c r="D24" s="122" t="str">
        <f t="shared" si="15"/>
        <v>金</v>
      </c>
      <c r="E24" s="112"/>
      <c r="F24" s="113"/>
      <c r="G24" s="112" t="s">
        <v>14</v>
      </c>
      <c r="H24" s="113"/>
      <c r="I24" s="114">
        <v>0.4375</v>
      </c>
      <c r="J24" s="115"/>
      <c r="K24" s="114">
        <v>0.67708333333333337</v>
      </c>
      <c r="L24" s="115"/>
      <c r="M24" s="114"/>
      <c r="N24" s="115"/>
      <c r="O24" s="114">
        <v>6.25E-2</v>
      </c>
      <c r="P24" s="115"/>
      <c r="Q24" s="114"/>
      <c r="R24" s="115"/>
      <c r="S24" s="114"/>
      <c r="T24" s="115"/>
      <c r="U24" s="116">
        <f t="shared" si="0"/>
        <v>0.17708333333333334</v>
      </c>
      <c r="V24" s="117"/>
      <c r="W24" s="116">
        <f t="shared" si="1"/>
        <v>0.17708333333333334</v>
      </c>
      <c r="X24" s="117"/>
      <c r="Y24" s="116">
        <f t="shared" si="2"/>
        <v>0</v>
      </c>
      <c r="Z24" s="117"/>
      <c r="AA24" s="116">
        <f t="shared" si="3"/>
        <v>0</v>
      </c>
      <c r="AB24" s="117"/>
      <c r="AC24" s="116">
        <f t="shared" si="4"/>
        <v>0</v>
      </c>
      <c r="AD24" s="117"/>
      <c r="AE24" s="116">
        <f t="shared" si="5"/>
        <v>0</v>
      </c>
      <c r="AF24" s="117"/>
      <c r="AG24" s="116">
        <f t="shared" si="6"/>
        <v>0</v>
      </c>
      <c r="AH24" s="117"/>
      <c r="AI24" s="116">
        <f t="shared" si="7"/>
        <v>0</v>
      </c>
      <c r="AJ24" s="117"/>
      <c r="AK24" s="123"/>
      <c r="AL24" s="123"/>
      <c r="AM24" s="123"/>
      <c r="AN24" s="123"/>
      <c r="AO24" s="75"/>
      <c r="AP24" s="110" t="b">
        <f t="shared" si="8"/>
        <v>1</v>
      </c>
      <c r="AQ24" s="110">
        <f t="shared" si="9"/>
        <v>0</v>
      </c>
      <c r="AR24" s="110" t="str">
        <f t="shared" si="10"/>
        <v>直行/直帰</v>
      </c>
      <c r="AS24" s="119">
        <f t="shared" si="11"/>
        <v>0.4375</v>
      </c>
      <c r="AT24" s="119">
        <f t="shared" si="12"/>
        <v>0.67708333333333337</v>
      </c>
      <c r="AU24" s="119">
        <f t="shared" si="16"/>
        <v>0</v>
      </c>
      <c r="AV24" s="119">
        <f t="shared" si="17"/>
        <v>6.25E-2</v>
      </c>
      <c r="AW24" s="119">
        <f t="shared" si="18"/>
        <v>0</v>
      </c>
      <c r="AX24" s="119">
        <f t="shared" si="19"/>
        <v>0</v>
      </c>
      <c r="AY24" s="120">
        <f>_xlfn.FLOOR.MATH(設定!$C$9,"0:1:0")</f>
        <v>0.33333333333333337</v>
      </c>
      <c r="AZ24" s="120">
        <f>_xlfn.FLOOR.MATH(設定!$C$10,"0:1:0")</f>
        <v>0.33333333333333337</v>
      </c>
      <c r="BA24" s="120"/>
      <c r="BB24" s="120">
        <f t="shared" si="20"/>
        <v>0</v>
      </c>
      <c r="BC24" s="120">
        <f t="shared" si="21"/>
        <v>0.17708333333333337</v>
      </c>
      <c r="BD24" s="120">
        <f t="shared" si="22"/>
        <v>0</v>
      </c>
      <c r="BE24" s="120">
        <f t="shared" si="23"/>
        <v>0</v>
      </c>
      <c r="BF24" s="120">
        <f t="shared" si="24"/>
        <v>0</v>
      </c>
      <c r="BG24" s="120">
        <f t="shared" si="25"/>
        <v>0.17708333333333337</v>
      </c>
      <c r="BH24" s="120">
        <f t="shared" si="26"/>
        <v>0</v>
      </c>
      <c r="BI24" s="120"/>
      <c r="BJ24" s="120">
        <f>MAX(0,SUM($BB24:BB24)-$AZ24)</f>
        <v>0</v>
      </c>
      <c r="BK24" s="120">
        <f>MAX(0,SUM($BB24:BC24)-$AZ24-SUM($BJ24:BJ24))</f>
        <v>0</v>
      </c>
      <c r="BL24" s="120">
        <f>MAX(0,SUM($BB24:BD24)-$AZ24-SUM($BJ24:BK24))</f>
        <v>0</v>
      </c>
      <c r="BM24" s="120">
        <f>MAX(0,SUM($BB24:BE24)-$AZ24-SUM($BJ24:BL24))</f>
        <v>0</v>
      </c>
      <c r="BN24" s="120">
        <f>MAX(0,SUM($BB24:BF24)-$AZ24-SUM($BJ24:BM24))</f>
        <v>0</v>
      </c>
      <c r="BO24" s="120">
        <f t="shared" si="27"/>
        <v>0</v>
      </c>
      <c r="BP24" s="120">
        <f t="shared" si="28"/>
        <v>0</v>
      </c>
      <c r="BQ24" s="120"/>
      <c r="BR24" s="120">
        <f t="shared" si="29"/>
        <v>0.17708333333333334</v>
      </c>
      <c r="BS24" s="120">
        <f t="shared" si="30"/>
        <v>0.17708333333333334</v>
      </c>
      <c r="BT24" s="120">
        <f t="shared" si="31"/>
        <v>0</v>
      </c>
      <c r="BU24" s="120">
        <f t="shared" si="32"/>
        <v>0</v>
      </c>
      <c r="BV24" s="120">
        <f t="shared" si="33"/>
        <v>0</v>
      </c>
      <c r="BW24" s="120">
        <f t="shared" si="34"/>
        <v>0</v>
      </c>
      <c r="BX24" s="120">
        <f t="shared" si="35"/>
        <v>0</v>
      </c>
      <c r="BY24" s="120">
        <f t="shared" si="36"/>
        <v>0</v>
      </c>
      <c r="BZ24" s="110" t="b">
        <f>AND(COUNTIF(設定!$C$17:$E$17,AQ24)&gt;0,BR24&gt;0)</f>
        <v>0</v>
      </c>
      <c r="CA24" s="120" t="b">
        <f>AND(COUNTIF(設定!$C$18:$E$18,AQ24)&gt;0,BR24&gt;0)</f>
        <v>0</v>
      </c>
      <c r="CB24" s="110">
        <f t="shared" si="37"/>
        <v>0</v>
      </c>
      <c r="CC24" s="110">
        <f t="shared" si="37"/>
        <v>0</v>
      </c>
      <c r="CD24" s="110">
        <f t="shared" si="37"/>
        <v>0</v>
      </c>
      <c r="CE24" s="110">
        <f t="shared" si="13"/>
        <v>0</v>
      </c>
      <c r="CF24" s="110">
        <f t="shared" si="13"/>
        <v>0</v>
      </c>
      <c r="CG24" s="110">
        <f t="shared" si="13"/>
        <v>0</v>
      </c>
      <c r="CH24" s="110"/>
      <c r="CI24" s="110">
        <f t="shared" si="38"/>
        <v>1</v>
      </c>
      <c r="CJ24" s="110">
        <f t="shared" si="39"/>
        <v>0</v>
      </c>
      <c r="CK24" s="110">
        <f t="shared" si="39"/>
        <v>0</v>
      </c>
      <c r="CL24" s="110">
        <f t="shared" si="39"/>
        <v>0</v>
      </c>
      <c r="CM24" s="110">
        <f t="shared" si="39"/>
        <v>0</v>
      </c>
      <c r="CN24" s="110">
        <f t="shared" si="39"/>
        <v>1</v>
      </c>
    </row>
    <row r="25" spans="2:92" ht="18" customHeight="1">
      <c r="B25" s="110">
        <f t="shared" si="14"/>
        <v>1</v>
      </c>
      <c r="C25" s="121">
        <f t="shared" si="40"/>
        <v>45668</v>
      </c>
      <c r="D25" s="122" t="str">
        <f t="shared" si="15"/>
        <v>土</v>
      </c>
      <c r="E25" s="112" t="s">
        <v>50</v>
      </c>
      <c r="F25" s="113"/>
      <c r="G25" s="112"/>
      <c r="H25" s="113"/>
      <c r="I25" s="114"/>
      <c r="J25" s="115"/>
      <c r="K25" s="114"/>
      <c r="L25" s="115"/>
      <c r="M25" s="114"/>
      <c r="N25" s="115"/>
      <c r="O25" s="114"/>
      <c r="P25" s="115"/>
      <c r="Q25" s="114"/>
      <c r="R25" s="115"/>
      <c r="S25" s="114"/>
      <c r="T25" s="115"/>
      <c r="U25" s="116">
        <f t="shared" si="0"/>
        <v>0</v>
      </c>
      <c r="V25" s="117"/>
      <c r="W25" s="116">
        <f t="shared" si="1"/>
        <v>0</v>
      </c>
      <c r="X25" s="117"/>
      <c r="Y25" s="116">
        <f t="shared" si="2"/>
        <v>0</v>
      </c>
      <c r="Z25" s="117"/>
      <c r="AA25" s="116">
        <f t="shared" si="3"/>
        <v>0</v>
      </c>
      <c r="AB25" s="117"/>
      <c r="AC25" s="116">
        <f t="shared" si="4"/>
        <v>0</v>
      </c>
      <c r="AD25" s="117"/>
      <c r="AE25" s="116">
        <f t="shared" si="5"/>
        <v>0</v>
      </c>
      <c r="AF25" s="117"/>
      <c r="AG25" s="116">
        <f t="shared" si="6"/>
        <v>0</v>
      </c>
      <c r="AH25" s="117"/>
      <c r="AI25" s="116">
        <f t="shared" si="7"/>
        <v>0</v>
      </c>
      <c r="AJ25" s="117"/>
      <c r="AK25" s="123"/>
      <c r="AL25" s="123"/>
      <c r="AM25" s="123"/>
      <c r="AN25" s="123"/>
      <c r="AO25" s="75"/>
      <c r="AP25" s="110" t="b">
        <f t="shared" si="8"/>
        <v>0</v>
      </c>
      <c r="AQ25" s="110" t="str">
        <f t="shared" si="9"/>
        <v>所定休</v>
      </c>
      <c r="AR25" s="110">
        <f t="shared" si="10"/>
        <v>0</v>
      </c>
      <c r="AS25" s="119">
        <f t="shared" si="11"/>
        <v>0</v>
      </c>
      <c r="AT25" s="119">
        <f t="shared" si="12"/>
        <v>0</v>
      </c>
      <c r="AU25" s="119">
        <f t="shared" si="16"/>
        <v>0</v>
      </c>
      <c r="AV25" s="119">
        <f t="shared" si="17"/>
        <v>0</v>
      </c>
      <c r="AW25" s="119">
        <f t="shared" si="18"/>
        <v>0</v>
      </c>
      <c r="AX25" s="119">
        <f t="shared" si="19"/>
        <v>0</v>
      </c>
      <c r="AY25" s="120">
        <f>_xlfn.FLOOR.MATH(設定!$C$9,"0:1:0")</f>
        <v>0.33333333333333337</v>
      </c>
      <c r="AZ25" s="120">
        <f>_xlfn.FLOOR.MATH(設定!$C$10,"0:1:0")</f>
        <v>0.33333333333333337</v>
      </c>
      <c r="BA25" s="120"/>
      <c r="BB25" s="120">
        <f t="shared" si="20"/>
        <v>0</v>
      </c>
      <c r="BC25" s="120">
        <f t="shared" si="21"/>
        <v>0</v>
      </c>
      <c r="BD25" s="120">
        <f t="shared" si="22"/>
        <v>0</v>
      </c>
      <c r="BE25" s="120">
        <f t="shared" si="23"/>
        <v>0</v>
      </c>
      <c r="BF25" s="120">
        <f t="shared" si="24"/>
        <v>0</v>
      </c>
      <c r="BG25" s="120">
        <f t="shared" si="25"/>
        <v>0</v>
      </c>
      <c r="BH25" s="120">
        <f t="shared" si="26"/>
        <v>0</v>
      </c>
      <c r="BI25" s="120"/>
      <c r="BJ25" s="120">
        <f>MAX(0,SUM($BB25:BB25)-$AZ25)</f>
        <v>0</v>
      </c>
      <c r="BK25" s="120">
        <f>MAX(0,SUM($BB25:BC25)-$AZ25-SUM($BJ25:BJ25))</f>
        <v>0</v>
      </c>
      <c r="BL25" s="120">
        <f>MAX(0,SUM($BB25:BD25)-$AZ25-SUM($BJ25:BK25))</f>
        <v>0</v>
      </c>
      <c r="BM25" s="120">
        <f>MAX(0,SUM($BB25:BE25)-$AZ25-SUM($BJ25:BL25))</f>
        <v>0</v>
      </c>
      <c r="BN25" s="120">
        <f>MAX(0,SUM($BB25:BF25)-$AZ25-SUM($BJ25:BM25))</f>
        <v>0</v>
      </c>
      <c r="BO25" s="120">
        <f t="shared" si="27"/>
        <v>0</v>
      </c>
      <c r="BP25" s="120">
        <f t="shared" si="28"/>
        <v>0</v>
      </c>
      <c r="BQ25" s="120"/>
      <c r="BR25" s="120">
        <f t="shared" si="29"/>
        <v>0</v>
      </c>
      <c r="BS25" s="120">
        <f t="shared" si="30"/>
        <v>0</v>
      </c>
      <c r="BT25" s="120">
        <f t="shared" si="31"/>
        <v>0</v>
      </c>
      <c r="BU25" s="120">
        <f t="shared" si="32"/>
        <v>0</v>
      </c>
      <c r="BV25" s="120">
        <f t="shared" si="33"/>
        <v>0</v>
      </c>
      <c r="BW25" s="120">
        <f t="shared" si="34"/>
        <v>0</v>
      </c>
      <c r="BX25" s="120">
        <f t="shared" si="35"/>
        <v>0</v>
      </c>
      <c r="BY25" s="120">
        <f t="shared" si="36"/>
        <v>0</v>
      </c>
      <c r="BZ25" s="110" t="b">
        <f>AND(COUNTIF(設定!$C$17:$E$17,AQ25)&gt;0,BR25&gt;0)</f>
        <v>0</v>
      </c>
      <c r="CA25" s="120" t="b">
        <f>AND(COUNTIF(設定!$C$18:$E$18,AQ25)&gt;0,BR25&gt;0)</f>
        <v>0</v>
      </c>
      <c r="CB25" s="110">
        <f t="shared" si="37"/>
        <v>0</v>
      </c>
      <c r="CC25" s="110">
        <f t="shared" si="37"/>
        <v>1</v>
      </c>
      <c r="CD25" s="110">
        <f t="shared" si="37"/>
        <v>0</v>
      </c>
      <c r="CE25" s="110">
        <f t="shared" si="13"/>
        <v>0</v>
      </c>
      <c r="CF25" s="110">
        <f t="shared" si="13"/>
        <v>0</v>
      </c>
      <c r="CG25" s="110">
        <f t="shared" si="13"/>
        <v>0</v>
      </c>
      <c r="CH25" s="110"/>
      <c r="CI25" s="110">
        <f t="shared" si="38"/>
        <v>0</v>
      </c>
      <c r="CJ25" s="110">
        <f t="shared" si="39"/>
        <v>0</v>
      </c>
      <c r="CK25" s="110">
        <f t="shared" si="39"/>
        <v>0</v>
      </c>
      <c r="CL25" s="110">
        <f t="shared" si="39"/>
        <v>0</v>
      </c>
      <c r="CM25" s="110">
        <f t="shared" si="39"/>
        <v>0</v>
      </c>
      <c r="CN25" s="110">
        <f t="shared" si="39"/>
        <v>0</v>
      </c>
    </row>
    <row r="26" spans="2:92" ht="18" customHeight="1">
      <c r="B26" s="110">
        <f t="shared" si="14"/>
        <v>1</v>
      </c>
      <c r="C26" s="121">
        <f t="shared" si="40"/>
        <v>45669</v>
      </c>
      <c r="D26" s="122" t="str">
        <f t="shared" si="15"/>
        <v>日</v>
      </c>
      <c r="E26" s="112" t="s">
        <v>49</v>
      </c>
      <c r="F26" s="113"/>
      <c r="G26" s="112"/>
      <c r="H26" s="113"/>
      <c r="I26" s="114">
        <v>0.4375</v>
      </c>
      <c r="J26" s="115"/>
      <c r="K26" s="114">
        <v>0.70833333333333337</v>
      </c>
      <c r="L26" s="115"/>
      <c r="M26" s="114"/>
      <c r="N26" s="115"/>
      <c r="O26" s="114">
        <v>2.0833333333333332E-2</v>
      </c>
      <c r="P26" s="115"/>
      <c r="Q26" s="114"/>
      <c r="R26" s="115"/>
      <c r="S26" s="114"/>
      <c r="T26" s="115"/>
      <c r="U26" s="116">
        <f t="shared" si="0"/>
        <v>0.25</v>
      </c>
      <c r="V26" s="117"/>
      <c r="W26" s="116">
        <f t="shared" si="1"/>
        <v>0</v>
      </c>
      <c r="X26" s="117"/>
      <c r="Y26" s="116">
        <f t="shared" si="2"/>
        <v>0</v>
      </c>
      <c r="Z26" s="117"/>
      <c r="AA26" s="116">
        <f t="shared" si="3"/>
        <v>0</v>
      </c>
      <c r="AB26" s="117"/>
      <c r="AC26" s="116">
        <f t="shared" si="4"/>
        <v>0</v>
      </c>
      <c r="AD26" s="117"/>
      <c r="AE26" s="116">
        <f t="shared" si="5"/>
        <v>0</v>
      </c>
      <c r="AF26" s="117"/>
      <c r="AG26" s="116">
        <f t="shared" si="6"/>
        <v>0.25</v>
      </c>
      <c r="AH26" s="117"/>
      <c r="AI26" s="116">
        <f t="shared" si="7"/>
        <v>0</v>
      </c>
      <c r="AJ26" s="117"/>
      <c r="AK26" s="123"/>
      <c r="AL26" s="123"/>
      <c r="AM26" s="123"/>
      <c r="AN26" s="123"/>
      <c r="AO26" s="75"/>
      <c r="AP26" s="110" t="b">
        <f t="shared" si="8"/>
        <v>1</v>
      </c>
      <c r="AQ26" s="110" t="str">
        <f t="shared" si="9"/>
        <v>法定休</v>
      </c>
      <c r="AR26" s="110">
        <f t="shared" si="10"/>
        <v>0</v>
      </c>
      <c r="AS26" s="119">
        <f t="shared" si="11"/>
        <v>0.4375</v>
      </c>
      <c r="AT26" s="119">
        <f t="shared" si="12"/>
        <v>0.70833333333333337</v>
      </c>
      <c r="AU26" s="119">
        <f t="shared" si="16"/>
        <v>0</v>
      </c>
      <c r="AV26" s="119">
        <f t="shared" si="17"/>
        <v>2.0833333333333336E-2</v>
      </c>
      <c r="AW26" s="119">
        <f t="shared" si="18"/>
        <v>0</v>
      </c>
      <c r="AX26" s="119">
        <f t="shared" si="19"/>
        <v>0</v>
      </c>
      <c r="AY26" s="120">
        <f>_xlfn.FLOOR.MATH(設定!$C$9,"0:1:0")</f>
        <v>0.33333333333333337</v>
      </c>
      <c r="AZ26" s="120">
        <f>_xlfn.FLOOR.MATH(設定!$C$10,"0:1:0")</f>
        <v>0.33333333333333337</v>
      </c>
      <c r="BA26" s="120"/>
      <c r="BB26" s="120">
        <f t="shared" si="20"/>
        <v>0</v>
      </c>
      <c r="BC26" s="120">
        <f t="shared" si="21"/>
        <v>0.25000000000000006</v>
      </c>
      <c r="BD26" s="120">
        <f t="shared" si="22"/>
        <v>0</v>
      </c>
      <c r="BE26" s="120">
        <f t="shared" si="23"/>
        <v>0</v>
      </c>
      <c r="BF26" s="120">
        <f t="shared" si="24"/>
        <v>0</v>
      </c>
      <c r="BG26" s="120">
        <f t="shared" si="25"/>
        <v>0.25000000000000006</v>
      </c>
      <c r="BH26" s="120">
        <f t="shared" si="26"/>
        <v>0</v>
      </c>
      <c r="BI26" s="120"/>
      <c r="BJ26" s="120">
        <f>MAX(0,SUM($BB26:BB26)-$AZ26)</f>
        <v>0</v>
      </c>
      <c r="BK26" s="120">
        <f>MAX(0,SUM($BB26:BC26)-$AZ26-SUM($BJ26:BJ26))</f>
        <v>0</v>
      </c>
      <c r="BL26" s="120">
        <f>MAX(0,SUM($BB26:BD26)-$AZ26-SUM($BJ26:BK26))</f>
        <v>0</v>
      </c>
      <c r="BM26" s="120">
        <f>MAX(0,SUM($BB26:BE26)-$AZ26-SUM($BJ26:BL26))</f>
        <v>0</v>
      </c>
      <c r="BN26" s="120">
        <f>MAX(0,SUM($BB26:BF26)-$AZ26-SUM($BJ26:BM26))</f>
        <v>0</v>
      </c>
      <c r="BO26" s="120">
        <f t="shared" si="27"/>
        <v>0</v>
      </c>
      <c r="BP26" s="120">
        <f t="shared" si="28"/>
        <v>0</v>
      </c>
      <c r="BQ26" s="120"/>
      <c r="BR26" s="120">
        <f t="shared" si="29"/>
        <v>0.25</v>
      </c>
      <c r="BS26" s="120">
        <f t="shared" si="30"/>
        <v>0</v>
      </c>
      <c r="BT26" s="120">
        <f t="shared" si="31"/>
        <v>0</v>
      </c>
      <c r="BU26" s="120">
        <f t="shared" si="32"/>
        <v>0</v>
      </c>
      <c r="BV26" s="120">
        <f t="shared" si="33"/>
        <v>0</v>
      </c>
      <c r="BW26" s="120">
        <f t="shared" si="34"/>
        <v>0</v>
      </c>
      <c r="BX26" s="120">
        <f t="shared" si="35"/>
        <v>0.25</v>
      </c>
      <c r="BY26" s="120">
        <f t="shared" si="36"/>
        <v>0</v>
      </c>
      <c r="BZ26" s="110" t="b">
        <f>AND(COUNTIF(設定!$C$17:$E$17,AQ26)&gt;0,BR26&gt;0)</f>
        <v>1</v>
      </c>
      <c r="CA26" s="120" t="b">
        <f>AND(COUNTIF(設定!$C$18:$E$18,AQ26)&gt;0,BR26&gt;0)</f>
        <v>0</v>
      </c>
      <c r="CB26" s="110">
        <f t="shared" si="37"/>
        <v>1</v>
      </c>
      <c r="CC26" s="110">
        <f t="shared" si="37"/>
        <v>0</v>
      </c>
      <c r="CD26" s="110">
        <f t="shared" si="37"/>
        <v>0</v>
      </c>
      <c r="CE26" s="110">
        <f t="shared" si="13"/>
        <v>0</v>
      </c>
      <c r="CF26" s="110">
        <f t="shared" si="13"/>
        <v>0</v>
      </c>
      <c r="CG26" s="110">
        <f t="shared" si="13"/>
        <v>0</v>
      </c>
      <c r="CH26" s="110"/>
      <c r="CI26" s="110">
        <f t="shared" si="38"/>
        <v>1</v>
      </c>
      <c r="CJ26" s="110">
        <f t="shared" si="39"/>
        <v>0</v>
      </c>
      <c r="CK26" s="110">
        <f t="shared" si="39"/>
        <v>0</v>
      </c>
      <c r="CL26" s="110">
        <f t="shared" si="39"/>
        <v>0</v>
      </c>
      <c r="CM26" s="110">
        <f t="shared" si="39"/>
        <v>0</v>
      </c>
      <c r="CN26" s="110">
        <f t="shared" si="39"/>
        <v>0</v>
      </c>
    </row>
    <row r="27" spans="2:92" ht="18" customHeight="1">
      <c r="B27" s="110">
        <f t="shared" si="14"/>
        <v>1</v>
      </c>
      <c r="C27" s="121">
        <f t="shared" si="40"/>
        <v>45670</v>
      </c>
      <c r="D27" s="122" t="str">
        <f t="shared" si="15"/>
        <v>月</v>
      </c>
      <c r="E27" s="112"/>
      <c r="F27" s="113"/>
      <c r="G27" s="112"/>
      <c r="H27" s="113"/>
      <c r="I27" s="114">
        <v>0.375</v>
      </c>
      <c r="J27" s="115"/>
      <c r="K27" s="114">
        <v>0.8125</v>
      </c>
      <c r="L27" s="115"/>
      <c r="M27" s="114"/>
      <c r="N27" s="115"/>
      <c r="O27" s="114">
        <v>4.1666666666666664E-2</v>
      </c>
      <c r="P27" s="115"/>
      <c r="Q27" s="114"/>
      <c r="R27" s="115"/>
      <c r="S27" s="114"/>
      <c r="T27" s="115"/>
      <c r="U27" s="116">
        <f t="shared" si="0"/>
        <v>0.39583333333333337</v>
      </c>
      <c r="V27" s="117"/>
      <c r="W27" s="116">
        <f t="shared" si="1"/>
        <v>0.33333333333333337</v>
      </c>
      <c r="X27" s="117"/>
      <c r="Y27" s="116">
        <f t="shared" si="2"/>
        <v>0</v>
      </c>
      <c r="Z27" s="117"/>
      <c r="AA27" s="116">
        <f t="shared" si="3"/>
        <v>6.25E-2</v>
      </c>
      <c r="AB27" s="117"/>
      <c r="AC27" s="116">
        <f t="shared" si="4"/>
        <v>0</v>
      </c>
      <c r="AD27" s="117"/>
      <c r="AE27" s="116">
        <f t="shared" si="5"/>
        <v>0</v>
      </c>
      <c r="AF27" s="117"/>
      <c r="AG27" s="116">
        <f t="shared" si="6"/>
        <v>0</v>
      </c>
      <c r="AH27" s="117"/>
      <c r="AI27" s="116">
        <f t="shared" si="7"/>
        <v>0</v>
      </c>
      <c r="AJ27" s="117"/>
      <c r="AK27" s="123"/>
      <c r="AL27" s="123"/>
      <c r="AM27" s="123"/>
      <c r="AN27" s="123"/>
      <c r="AO27" s="75"/>
      <c r="AP27" s="110" t="b">
        <f t="shared" si="8"/>
        <v>1</v>
      </c>
      <c r="AQ27" s="110">
        <f t="shared" si="9"/>
        <v>0</v>
      </c>
      <c r="AR27" s="110">
        <f t="shared" si="10"/>
        <v>0</v>
      </c>
      <c r="AS27" s="119">
        <f t="shared" si="11"/>
        <v>0.375</v>
      </c>
      <c r="AT27" s="119">
        <f t="shared" si="12"/>
        <v>0.8125</v>
      </c>
      <c r="AU27" s="119">
        <f t="shared" si="16"/>
        <v>0</v>
      </c>
      <c r="AV27" s="119">
        <f t="shared" si="17"/>
        <v>4.1666666666666671E-2</v>
      </c>
      <c r="AW27" s="119">
        <f t="shared" si="18"/>
        <v>0</v>
      </c>
      <c r="AX27" s="119">
        <f t="shared" si="19"/>
        <v>0</v>
      </c>
      <c r="AY27" s="120">
        <f>_xlfn.FLOOR.MATH(設定!$C$9,"0:1:0")</f>
        <v>0.33333333333333337</v>
      </c>
      <c r="AZ27" s="120">
        <f>_xlfn.FLOOR.MATH(設定!$C$10,"0:1:0")</f>
        <v>0.33333333333333337</v>
      </c>
      <c r="BA27" s="120"/>
      <c r="BB27" s="120">
        <f t="shared" si="20"/>
        <v>0</v>
      </c>
      <c r="BC27" s="120">
        <f t="shared" si="21"/>
        <v>0.39583333333333331</v>
      </c>
      <c r="BD27" s="120">
        <f t="shared" si="22"/>
        <v>0</v>
      </c>
      <c r="BE27" s="120">
        <f t="shared" si="23"/>
        <v>0</v>
      </c>
      <c r="BF27" s="120">
        <f t="shared" si="24"/>
        <v>0</v>
      </c>
      <c r="BG27" s="120">
        <f t="shared" si="25"/>
        <v>0.39583333333333331</v>
      </c>
      <c r="BH27" s="120">
        <f t="shared" si="26"/>
        <v>0</v>
      </c>
      <c r="BI27" s="120"/>
      <c r="BJ27" s="120">
        <f>MAX(0,SUM($BB27:BB27)-$AZ27)</f>
        <v>0</v>
      </c>
      <c r="BK27" s="120">
        <f>MAX(0,SUM($BB27:BC27)-$AZ27-SUM($BJ27:BJ27))</f>
        <v>6.2499999999999944E-2</v>
      </c>
      <c r="BL27" s="120">
        <f>MAX(0,SUM($BB27:BD27)-$AZ27-SUM($BJ27:BK27))</f>
        <v>0</v>
      </c>
      <c r="BM27" s="120">
        <f>MAX(0,SUM($BB27:BE27)-$AZ27-SUM($BJ27:BL27))</f>
        <v>0</v>
      </c>
      <c r="BN27" s="120">
        <f>MAX(0,SUM($BB27:BF27)-$AZ27-SUM($BJ27:BM27))</f>
        <v>0</v>
      </c>
      <c r="BO27" s="120">
        <f t="shared" si="27"/>
        <v>6.2499999999999944E-2</v>
      </c>
      <c r="BP27" s="120">
        <f t="shared" si="28"/>
        <v>0</v>
      </c>
      <c r="BQ27" s="120"/>
      <c r="BR27" s="120">
        <f t="shared" si="29"/>
        <v>0.39583333333333337</v>
      </c>
      <c r="BS27" s="120">
        <f t="shared" si="30"/>
        <v>0.33333333333333337</v>
      </c>
      <c r="BT27" s="120">
        <f t="shared" si="31"/>
        <v>0</v>
      </c>
      <c r="BU27" s="120">
        <f t="shared" si="32"/>
        <v>6.25E-2</v>
      </c>
      <c r="BV27" s="120">
        <f t="shared" si="33"/>
        <v>0</v>
      </c>
      <c r="BW27" s="120">
        <f t="shared" si="34"/>
        <v>0</v>
      </c>
      <c r="BX27" s="120">
        <f t="shared" si="35"/>
        <v>0</v>
      </c>
      <c r="BY27" s="120">
        <f t="shared" si="36"/>
        <v>0</v>
      </c>
      <c r="BZ27" s="110" t="b">
        <f>AND(COUNTIF(設定!$C$17:$E$17,AQ27)&gt;0,BR27&gt;0)</f>
        <v>0</v>
      </c>
      <c r="CA27" s="120" t="b">
        <f>AND(COUNTIF(設定!$C$18:$E$18,AQ27)&gt;0,BR27&gt;0)</f>
        <v>0</v>
      </c>
      <c r="CB27" s="110">
        <f t="shared" si="37"/>
        <v>0</v>
      </c>
      <c r="CC27" s="110">
        <f t="shared" si="37"/>
        <v>0</v>
      </c>
      <c r="CD27" s="110">
        <f t="shared" si="37"/>
        <v>0</v>
      </c>
      <c r="CE27" s="110">
        <f t="shared" si="13"/>
        <v>0</v>
      </c>
      <c r="CF27" s="110">
        <f t="shared" si="13"/>
        <v>0</v>
      </c>
      <c r="CG27" s="110">
        <f t="shared" si="13"/>
        <v>0</v>
      </c>
      <c r="CH27" s="110"/>
      <c r="CI27" s="110">
        <f t="shared" si="38"/>
        <v>1</v>
      </c>
      <c r="CJ27" s="110">
        <f t="shared" si="39"/>
        <v>0</v>
      </c>
      <c r="CK27" s="110">
        <f t="shared" si="39"/>
        <v>0</v>
      </c>
      <c r="CL27" s="110">
        <f t="shared" si="39"/>
        <v>0</v>
      </c>
      <c r="CM27" s="110">
        <f t="shared" si="39"/>
        <v>0</v>
      </c>
      <c r="CN27" s="110">
        <f t="shared" si="39"/>
        <v>0</v>
      </c>
    </row>
    <row r="28" spans="2:92" ht="18" customHeight="1">
      <c r="B28" s="110">
        <f t="shared" si="14"/>
        <v>1</v>
      </c>
      <c r="C28" s="121">
        <f t="shared" si="40"/>
        <v>45671</v>
      </c>
      <c r="D28" s="122" t="str">
        <f t="shared" si="15"/>
        <v>火</v>
      </c>
      <c r="E28" s="112"/>
      <c r="F28" s="113"/>
      <c r="G28" s="112"/>
      <c r="H28" s="113"/>
      <c r="I28" s="114">
        <v>0.16666666666666666</v>
      </c>
      <c r="J28" s="115"/>
      <c r="K28" s="114">
        <v>0.75</v>
      </c>
      <c r="L28" s="115"/>
      <c r="M28" s="114"/>
      <c r="N28" s="115"/>
      <c r="O28" s="114">
        <v>4.1666666666666664E-2</v>
      </c>
      <c r="P28" s="115"/>
      <c r="Q28" s="114"/>
      <c r="R28" s="115"/>
      <c r="S28" s="114"/>
      <c r="T28" s="115"/>
      <c r="U28" s="116">
        <f t="shared" si="0"/>
        <v>0.54166666666666674</v>
      </c>
      <c r="V28" s="117"/>
      <c r="W28" s="116">
        <f t="shared" si="1"/>
        <v>0.33333333333333337</v>
      </c>
      <c r="X28" s="117"/>
      <c r="Y28" s="116">
        <f t="shared" si="2"/>
        <v>0</v>
      </c>
      <c r="Z28" s="117"/>
      <c r="AA28" s="116">
        <f t="shared" si="3"/>
        <v>0.20833333333333334</v>
      </c>
      <c r="AB28" s="117"/>
      <c r="AC28" s="116">
        <f t="shared" si="4"/>
        <v>4.1666666666666671E-2</v>
      </c>
      <c r="AD28" s="117"/>
      <c r="AE28" s="116">
        <f t="shared" si="5"/>
        <v>0</v>
      </c>
      <c r="AF28" s="117"/>
      <c r="AG28" s="116">
        <f t="shared" si="6"/>
        <v>0</v>
      </c>
      <c r="AH28" s="117"/>
      <c r="AI28" s="116">
        <f t="shared" si="7"/>
        <v>0</v>
      </c>
      <c r="AJ28" s="117"/>
      <c r="AK28" s="123"/>
      <c r="AL28" s="123"/>
      <c r="AM28" s="123"/>
      <c r="AN28" s="123"/>
      <c r="AO28" s="75"/>
      <c r="AP28" s="110" t="b">
        <f t="shared" si="8"/>
        <v>1</v>
      </c>
      <c r="AQ28" s="110">
        <f t="shared" si="9"/>
        <v>0</v>
      </c>
      <c r="AR28" s="110">
        <f t="shared" si="10"/>
        <v>0</v>
      </c>
      <c r="AS28" s="119">
        <f t="shared" si="11"/>
        <v>0.16666666666666669</v>
      </c>
      <c r="AT28" s="119">
        <f t="shared" si="12"/>
        <v>0.75</v>
      </c>
      <c r="AU28" s="119">
        <f t="shared" si="16"/>
        <v>0</v>
      </c>
      <c r="AV28" s="119">
        <f t="shared" si="17"/>
        <v>4.1666666666666671E-2</v>
      </c>
      <c r="AW28" s="119">
        <f t="shared" si="18"/>
        <v>0</v>
      </c>
      <c r="AX28" s="119">
        <f t="shared" si="19"/>
        <v>0</v>
      </c>
      <c r="AY28" s="120">
        <f>_xlfn.FLOOR.MATH(設定!$C$9,"0:1:0")</f>
        <v>0.33333333333333337</v>
      </c>
      <c r="AZ28" s="120">
        <f>_xlfn.FLOOR.MATH(設定!$C$10,"0:1:0")</f>
        <v>0.33333333333333337</v>
      </c>
      <c r="BA28" s="120"/>
      <c r="BB28" s="120">
        <f t="shared" si="20"/>
        <v>4.1666666666666657E-2</v>
      </c>
      <c r="BC28" s="120">
        <f t="shared" si="21"/>
        <v>0.49999999999999994</v>
      </c>
      <c r="BD28" s="120">
        <f t="shared" si="22"/>
        <v>0</v>
      </c>
      <c r="BE28" s="120">
        <f t="shared" si="23"/>
        <v>0</v>
      </c>
      <c r="BF28" s="120">
        <f t="shared" si="24"/>
        <v>0</v>
      </c>
      <c r="BG28" s="120">
        <f t="shared" si="25"/>
        <v>0.49999999999999994</v>
      </c>
      <c r="BH28" s="120">
        <f t="shared" si="26"/>
        <v>4.1666666666666657E-2</v>
      </c>
      <c r="BI28" s="120"/>
      <c r="BJ28" s="120">
        <f>MAX(0,SUM($BB28:BB28)-$AZ28)</f>
        <v>0</v>
      </c>
      <c r="BK28" s="120">
        <f>MAX(0,SUM($BB28:BC28)-$AZ28-SUM($BJ28:BJ28))</f>
        <v>0.20833333333333326</v>
      </c>
      <c r="BL28" s="120">
        <f>MAX(0,SUM($BB28:BD28)-$AZ28-SUM($BJ28:BK28))</f>
        <v>0</v>
      </c>
      <c r="BM28" s="120">
        <f>MAX(0,SUM($BB28:BE28)-$AZ28-SUM($BJ28:BL28))</f>
        <v>0</v>
      </c>
      <c r="BN28" s="120">
        <f>MAX(0,SUM($BB28:BF28)-$AZ28-SUM($BJ28:BM28))</f>
        <v>0</v>
      </c>
      <c r="BO28" s="120">
        <f t="shared" si="27"/>
        <v>0.20833333333333326</v>
      </c>
      <c r="BP28" s="120">
        <f t="shared" si="28"/>
        <v>0</v>
      </c>
      <c r="BQ28" s="120"/>
      <c r="BR28" s="120">
        <f t="shared" si="29"/>
        <v>0.54166666666666674</v>
      </c>
      <c r="BS28" s="120">
        <f t="shared" si="30"/>
        <v>0.33333333333333337</v>
      </c>
      <c r="BT28" s="120">
        <f t="shared" si="31"/>
        <v>0</v>
      </c>
      <c r="BU28" s="120">
        <f t="shared" si="32"/>
        <v>0.20833333333333334</v>
      </c>
      <c r="BV28" s="120">
        <f t="shared" si="33"/>
        <v>4.1666666666666671E-2</v>
      </c>
      <c r="BW28" s="120">
        <f t="shared" si="34"/>
        <v>0</v>
      </c>
      <c r="BX28" s="120">
        <f t="shared" si="35"/>
        <v>0</v>
      </c>
      <c r="BY28" s="120">
        <f t="shared" si="36"/>
        <v>0</v>
      </c>
      <c r="BZ28" s="110" t="b">
        <f>AND(COUNTIF(設定!$C$17:$E$17,AQ28)&gt;0,BR28&gt;0)</f>
        <v>0</v>
      </c>
      <c r="CA28" s="120" t="b">
        <f>AND(COUNTIF(設定!$C$18:$E$18,AQ28)&gt;0,BR28&gt;0)</f>
        <v>0</v>
      </c>
      <c r="CB28" s="110">
        <f t="shared" si="37"/>
        <v>0</v>
      </c>
      <c r="CC28" s="110">
        <f t="shared" si="37"/>
        <v>0</v>
      </c>
      <c r="CD28" s="110">
        <f t="shared" si="37"/>
        <v>0</v>
      </c>
      <c r="CE28" s="110">
        <f t="shared" si="13"/>
        <v>0</v>
      </c>
      <c r="CF28" s="110">
        <f t="shared" si="13"/>
        <v>0</v>
      </c>
      <c r="CG28" s="110">
        <f t="shared" si="13"/>
        <v>0</v>
      </c>
      <c r="CH28" s="110"/>
      <c r="CI28" s="110">
        <f t="shared" si="38"/>
        <v>1</v>
      </c>
      <c r="CJ28" s="110">
        <f t="shared" si="39"/>
        <v>0</v>
      </c>
      <c r="CK28" s="110">
        <f t="shared" si="39"/>
        <v>0</v>
      </c>
      <c r="CL28" s="110">
        <f t="shared" si="39"/>
        <v>0</v>
      </c>
      <c r="CM28" s="110">
        <f t="shared" si="39"/>
        <v>0</v>
      </c>
      <c r="CN28" s="110">
        <f t="shared" si="39"/>
        <v>0</v>
      </c>
    </row>
    <row r="29" spans="2:92" ht="18" customHeight="1">
      <c r="B29" s="110">
        <f t="shared" si="14"/>
        <v>1</v>
      </c>
      <c r="C29" s="121">
        <f t="shared" si="40"/>
        <v>45672</v>
      </c>
      <c r="D29" s="122" t="str">
        <f t="shared" si="15"/>
        <v>水</v>
      </c>
      <c r="E29" s="112" t="s">
        <v>19</v>
      </c>
      <c r="F29" s="113"/>
      <c r="G29" s="112"/>
      <c r="H29" s="113"/>
      <c r="I29" s="114">
        <v>0.54166666666666663</v>
      </c>
      <c r="J29" s="115"/>
      <c r="K29" s="114">
        <v>0.75</v>
      </c>
      <c r="L29" s="115"/>
      <c r="M29" s="114"/>
      <c r="N29" s="115"/>
      <c r="O29" s="114">
        <v>0</v>
      </c>
      <c r="P29" s="115"/>
      <c r="Q29" s="114"/>
      <c r="R29" s="115"/>
      <c r="S29" s="114"/>
      <c r="T29" s="115"/>
      <c r="U29" s="116">
        <f t="shared" si="0"/>
        <v>0.20833333333333334</v>
      </c>
      <c r="V29" s="117"/>
      <c r="W29" s="116">
        <f t="shared" si="1"/>
        <v>0.20833333333333334</v>
      </c>
      <c r="X29" s="117"/>
      <c r="Y29" s="116">
        <f t="shared" si="2"/>
        <v>0</v>
      </c>
      <c r="Z29" s="117"/>
      <c r="AA29" s="116">
        <f t="shared" si="3"/>
        <v>0</v>
      </c>
      <c r="AB29" s="117"/>
      <c r="AC29" s="116">
        <f t="shared" si="4"/>
        <v>0</v>
      </c>
      <c r="AD29" s="117"/>
      <c r="AE29" s="116">
        <f t="shared" si="5"/>
        <v>0</v>
      </c>
      <c r="AF29" s="117"/>
      <c r="AG29" s="116">
        <f t="shared" si="6"/>
        <v>0</v>
      </c>
      <c r="AH29" s="117"/>
      <c r="AI29" s="116">
        <f t="shared" si="7"/>
        <v>0</v>
      </c>
      <c r="AJ29" s="117"/>
      <c r="AK29" s="123"/>
      <c r="AL29" s="123"/>
      <c r="AM29" s="123"/>
      <c r="AN29" s="123"/>
      <c r="AO29" s="75"/>
      <c r="AP29" s="110" t="b">
        <f t="shared" si="8"/>
        <v>1</v>
      </c>
      <c r="AQ29" s="110" t="str">
        <f t="shared" si="9"/>
        <v>有休</v>
      </c>
      <c r="AR29" s="110">
        <f t="shared" si="10"/>
        <v>0</v>
      </c>
      <c r="AS29" s="119">
        <f t="shared" si="11"/>
        <v>0.54166666666666674</v>
      </c>
      <c r="AT29" s="119">
        <f t="shared" si="12"/>
        <v>0.75</v>
      </c>
      <c r="AU29" s="119">
        <f t="shared" si="16"/>
        <v>0</v>
      </c>
      <c r="AV29" s="119">
        <f t="shared" si="17"/>
        <v>0</v>
      </c>
      <c r="AW29" s="119">
        <f t="shared" si="18"/>
        <v>0</v>
      </c>
      <c r="AX29" s="119">
        <f t="shared" si="19"/>
        <v>0</v>
      </c>
      <c r="AY29" s="120">
        <f>_xlfn.FLOOR.MATH(設定!$C$9,"0:1:0")</f>
        <v>0.33333333333333337</v>
      </c>
      <c r="AZ29" s="120">
        <f>_xlfn.FLOOR.MATH(設定!$C$10,"0:1:0")</f>
        <v>0.33333333333333337</v>
      </c>
      <c r="BA29" s="120"/>
      <c r="BB29" s="120">
        <f t="shared" si="20"/>
        <v>0</v>
      </c>
      <c r="BC29" s="120">
        <f t="shared" si="21"/>
        <v>0.20833333333333326</v>
      </c>
      <c r="BD29" s="120">
        <f t="shared" si="22"/>
        <v>0</v>
      </c>
      <c r="BE29" s="120">
        <f t="shared" si="23"/>
        <v>0</v>
      </c>
      <c r="BF29" s="120">
        <f t="shared" si="24"/>
        <v>0</v>
      </c>
      <c r="BG29" s="120">
        <f t="shared" si="25"/>
        <v>0.20833333333333326</v>
      </c>
      <c r="BH29" s="120">
        <f t="shared" si="26"/>
        <v>0</v>
      </c>
      <c r="BI29" s="120"/>
      <c r="BJ29" s="120">
        <f>MAX(0,SUM($BB29:BB29)-$AZ29)</f>
        <v>0</v>
      </c>
      <c r="BK29" s="120">
        <f>MAX(0,SUM($BB29:BC29)-$AZ29-SUM($BJ29:BJ29))</f>
        <v>0</v>
      </c>
      <c r="BL29" s="120">
        <f>MAX(0,SUM($BB29:BD29)-$AZ29-SUM($BJ29:BK29))</f>
        <v>0</v>
      </c>
      <c r="BM29" s="120">
        <f>MAX(0,SUM($BB29:BE29)-$AZ29-SUM($BJ29:BL29))</f>
        <v>0</v>
      </c>
      <c r="BN29" s="120">
        <f>MAX(0,SUM($BB29:BF29)-$AZ29-SUM($BJ29:BM29))</f>
        <v>0</v>
      </c>
      <c r="BO29" s="120">
        <f t="shared" si="27"/>
        <v>0</v>
      </c>
      <c r="BP29" s="120">
        <f t="shared" si="28"/>
        <v>0</v>
      </c>
      <c r="BQ29" s="120"/>
      <c r="BR29" s="120">
        <f t="shared" si="29"/>
        <v>0.20833333333333334</v>
      </c>
      <c r="BS29" s="120">
        <f t="shared" si="30"/>
        <v>0.20833333333333334</v>
      </c>
      <c r="BT29" s="120">
        <f t="shared" si="31"/>
        <v>0</v>
      </c>
      <c r="BU29" s="120">
        <f t="shared" si="32"/>
        <v>0</v>
      </c>
      <c r="BV29" s="120">
        <f t="shared" si="33"/>
        <v>0</v>
      </c>
      <c r="BW29" s="120">
        <f t="shared" si="34"/>
        <v>0</v>
      </c>
      <c r="BX29" s="120">
        <f t="shared" si="35"/>
        <v>0</v>
      </c>
      <c r="BY29" s="120">
        <f t="shared" si="36"/>
        <v>0</v>
      </c>
      <c r="BZ29" s="110" t="b">
        <f>AND(COUNTIF(設定!$C$17:$E$17,AQ29)&gt;0,BR29&gt;0)</f>
        <v>0</v>
      </c>
      <c r="CA29" s="120" t="b">
        <f>AND(COUNTIF(設定!$C$18:$E$18,AQ29)&gt;0,BR29&gt;0)</f>
        <v>1</v>
      </c>
      <c r="CB29" s="110">
        <f t="shared" si="37"/>
        <v>0</v>
      </c>
      <c r="CC29" s="110">
        <f t="shared" si="37"/>
        <v>0</v>
      </c>
      <c r="CD29" s="110">
        <f t="shared" si="37"/>
        <v>0</v>
      </c>
      <c r="CE29" s="110">
        <f t="shared" si="13"/>
        <v>0.5</v>
      </c>
      <c r="CF29" s="110">
        <f t="shared" si="13"/>
        <v>0</v>
      </c>
      <c r="CG29" s="110">
        <f t="shared" si="13"/>
        <v>0</v>
      </c>
      <c r="CH29" s="110"/>
      <c r="CI29" s="110">
        <f t="shared" si="38"/>
        <v>1</v>
      </c>
      <c r="CJ29" s="110">
        <f t="shared" si="39"/>
        <v>0</v>
      </c>
      <c r="CK29" s="110">
        <f t="shared" si="39"/>
        <v>0</v>
      </c>
      <c r="CL29" s="110">
        <f t="shared" si="39"/>
        <v>0</v>
      </c>
      <c r="CM29" s="110">
        <f t="shared" si="39"/>
        <v>0</v>
      </c>
      <c r="CN29" s="110">
        <f t="shared" si="39"/>
        <v>0</v>
      </c>
    </row>
    <row r="30" spans="2:92" ht="18" customHeight="1">
      <c r="B30" s="110">
        <f t="shared" si="14"/>
        <v>1</v>
      </c>
      <c r="C30" s="121">
        <f t="shared" si="40"/>
        <v>45673</v>
      </c>
      <c r="D30" s="122" t="str">
        <f t="shared" si="15"/>
        <v>木</v>
      </c>
      <c r="E30" s="112" t="s">
        <v>19</v>
      </c>
      <c r="F30" s="113"/>
      <c r="G30" s="112"/>
      <c r="H30" s="113"/>
      <c r="I30" s="114"/>
      <c r="J30" s="115"/>
      <c r="K30" s="114"/>
      <c r="L30" s="115"/>
      <c r="M30" s="114"/>
      <c r="N30" s="115"/>
      <c r="O30" s="114"/>
      <c r="P30" s="115"/>
      <c r="Q30" s="114"/>
      <c r="R30" s="115"/>
      <c r="S30" s="114"/>
      <c r="T30" s="115"/>
      <c r="U30" s="116">
        <f t="shared" si="0"/>
        <v>0</v>
      </c>
      <c r="V30" s="117"/>
      <c r="W30" s="116">
        <f t="shared" si="1"/>
        <v>0</v>
      </c>
      <c r="X30" s="117"/>
      <c r="Y30" s="116">
        <f t="shared" si="2"/>
        <v>0</v>
      </c>
      <c r="Z30" s="117"/>
      <c r="AA30" s="116">
        <f t="shared" si="3"/>
        <v>0</v>
      </c>
      <c r="AB30" s="117"/>
      <c r="AC30" s="116">
        <f t="shared" si="4"/>
        <v>0</v>
      </c>
      <c r="AD30" s="117"/>
      <c r="AE30" s="116">
        <f t="shared" si="5"/>
        <v>0</v>
      </c>
      <c r="AF30" s="117"/>
      <c r="AG30" s="116">
        <f t="shared" si="6"/>
        <v>0</v>
      </c>
      <c r="AH30" s="117"/>
      <c r="AI30" s="116">
        <f t="shared" si="7"/>
        <v>0</v>
      </c>
      <c r="AJ30" s="117"/>
      <c r="AK30" s="123"/>
      <c r="AL30" s="123"/>
      <c r="AM30" s="123"/>
      <c r="AN30" s="123"/>
      <c r="AO30" s="75"/>
      <c r="AP30" s="110" t="b">
        <f t="shared" si="8"/>
        <v>0</v>
      </c>
      <c r="AQ30" s="110" t="str">
        <f t="shared" si="9"/>
        <v>有休</v>
      </c>
      <c r="AR30" s="110">
        <f t="shared" si="10"/>
        <v>0</v>
      </c>
      <c r="AS30" s="119">
        <f t="shared" si="11"/>
        <v>0</v>
      </c>
      <c r="AT30" s="119">
        <f t="shared" si="12"/>
        <v>0</v>
      </c>
      <c r="AU30" s="119">
        <f t="shared" si="16"/>
        <v>0</v>
      </c>
      <c r="AV30" s="119">
        <f t="shared" si="17"/>
        <v>0</v>
      </c>
      <c r="AW30" s="119">
        <f t="shared" si="18"/>
        <v>0</v>
      </c>
      <c r="AX30" s="119">
        <f t="shared" si="19"/>
        <v>0</v>
      </c>
      <c r="AY30" s="120">
        <f>_xlfn.FLOOR.MATH(設定!$C$9,"0:1:0")</f>
        <v>0.33333333333333337</v>
      </c>
      <c r="AZ30" s="120">
        <f>_xlfn.FLOOR.MATH(設定!$C$10,"0:1:0")</f>
        <v>0.33333333333333337</v>
      </c>
      <c r="BA30" s="120"/>
      <c r="BB30" s="120">
        <f t="shared" si="20"/>
        <v>0</v>
      </c>
      <c r="BC30" s="120">
        <f t="shared" si="21"/>
        <v>0</v>
      </c>
      <c r="BD30" s="120">
        <f t="shared" si="22"/>
        <v>0</v>
      </c>
      <c r="BE30" s="120">
        <f t="shared" si="23"/>
        <v>0</v>
      </c>
      <c r="BF30" s="120">
        <f t="shared" si="24"/>
        <v>0</v>
      </c>
      <c r="BG30" s="120">
        <f t="shared" si="25"/>
        <v>0</v>
      </c>
      <c r="BH30" s="120">
        <f t="shared" si="26"/>
        <v>0</v>
      </c>
      <c r="BI30" s="120"/>
      <c r="BJ30" s="120">
        <f>MAX(0,SUM($BB30:BB30)-$AZ30)</f>
        <v>0</v>
      </c>
      <c r="BK30" s="120">
        <f>MAX(0,SUM($BB30:BC30)-$AZ30-SUM($BJ30:BJ30))</f>
        <v>0</v>
      </c>
      <c r="BL30" s="120">
        <f>MAX(0,SUM($BB30:BD30)-$AZ30-SUM($BJ30:BK30))</f>
        <v>0</v>
      </c>
      <c r="BM30" s="120">
        <f>MAX(0,SUM($BB30:BE30)-$AZ30-SUM($BJ30:BL30))</f>
        <v>0</v>
      </c>
      <c r="BN30" s="120">
        <f>MAX(0,SUM($BB30:BF30)-$AZ30-SUM($BJ30:BM30))</f>
        <v>0</v>
      </c>
      <c r="BO30" s="120">
        <f t="shared" si="27"/>
        <v>0</v>
      </c>
      <c r="BP30" s="120">
        <f t="shared" si="28"/>
        <v>0</v>
      </c>
      <c r="BQ30" s="120"/>
      <c r="BR30" s="120">
        <f t="shared" si="29"/>
        <v>0</v>
      </c>
      <c r="BS30" s="120">
        <f t="shared" si="30"/>
        <v>0</v>
      </c>
      <c r="BT30" s="120">
        <f t="shared" si="31"/>
        <v>0</v>
      </c>
      <c r="BU30" s="120">
        <f t="shared" si="32"/>
        <v>0</v>
      </c>
      <c r="BV30" s="120">
        <f t="shared" si="33"/>
        <v>0</v>
      </c>
      <c r="BW30" s="120">
        <f t="shared" si="34"/>
        <v>0</v>
      </c>
      <c r="BX30" s="120">
        <f t="shared" si="35"/>
        <v>0</v>
      </c>
      <c r="BY30" s="120">
        <f t="shared" si="36"/>
        <v>0</v>
      </c>
      <c r="BZ30" s="110" t="b">
        <f>AND(COUNTIF(設定!$C$17:$E$17,AQ30)&gt;0,BR30&gt;0)</f>
        <v>0</v>
      </c>
      <c r="CA30" s="120" t="b">
        <f>AND(COUNTIF(設定!$C$18:$E$18,AQ30)&gt;0,BR30&gt;0)</f>
        <v>0</v>
      </c>
      <c r="CB30" s="110">
        <f t="shared" si="37"/>
        <v>0</v>
      </c>
      <c r="CC30" s="110">
        <f t="shared" si="37"/>
        <v>0</v>
      </c>
      <c r="CD30" s="110">
        <f t="shared" si="37"/>
        <v>0</v>
      </c>
      <c r="CE30" s="110">
        <f t="shared" si="13"/>
        <v>1</v>
      </c>
      <c r="CF30" s="110">
        <f t="shared" si="13"/>
        <v>0</v>
      </c>
      <c r="CG30" s="110">
        <f t="shared" si="13"/>
        <v>0</v>
      </c>
      <c r="CH30" s="110"/>
      <c r="CI30" s="110">
        <f t="shared" si="38"/>
        <v>0</v>
      </c>
      <c r="CJ30" s="110">
        <f t="shared" si="39"/>
        <v>0</v>
      </c>
      <c r="CK30" s="110">
        <f t="shared" si="39"/>
        <v>0</v>
      </c>
      <c r="CL30" s="110">
        <f t="shared" si="39"/>
        <v>0</v>
      </c>
      <c r="CM30" s="110">
        <f t="shared" si="39"/>
        <v>0</v>
      </c>
      <c r="CN30" s="110">
        <f t="shared" si="39"/>
        <v>0</v>
      </c>
    </row>
    <row r="31" spans="2:92" ht="18" customHeight="1">
      <c r="B31" s="110">
        <f t="shared" si="14"/>
        <v>1</v>
      </c>
      <c r="C31" s="121">
        <f t="shared" si="40"/>
        <v>45674</v>
      </c>
      <c r="D31" s="122" t="str">
        <f t="shared" si="15"/>
        <v>金</v>
      </c>
      <c r="E31" s="112"/>
      <c r="F31" s="113"/>
      <c r="G31" s="112"/>
      <c r="H31" s="113"/>
      <c r="I31" s="114">
        <v>0.33333333333333331</v>
      </c>
      <c r="J31" s="115"/>
      <c r="K31" s="114">
        <v>0.95833333333333337</v>
      </c>
      <c r="L31" s="115"/>
      <c r="M31" s="114"/>
      <c r="N31" s="115"/>
      <c r="O31" s="114">
        <v>4.1666666666666664E-2</v>
      </c>
      <c r="P31" s="115"/>
      <c r="Q31" s="114"/>
      <c r="R31" s="115"/>
      <c r="S31" s="114"/>
      <c r="T31" s="115"/>
      <c r="U31" s="116">
        <f t="shared" si="0"/>
        <v>0.58333333333333337</v>
      </c>
      <c r="V31" s="117"/>
      <c r="W31" s="116">
        <f t="shared" si="1"/>
        <v>0.33333333333333337</v>
      </c>
      <c r="X31" s="117"/>
      <c r="Y31" s="116">
        <f t="shared" si="2"/>
        <v>0</v>
      </c>
      <c r="Z31" s="117"/>
      <c r="AA31" s="116">
        <f t="shared" si="3"/>
        <v>0.25</v>
      </c>
      <c r="AB31" s="117"/>
      <c r="AC31" s="116">
        <f t="shared" si="4"/>
        <v>4.1666666666666671E-2</v>
      </c>
      <c r="AD31" s="117"/>
      <c r="AE31" s="116">
        <f t="shared" si="5"/>
        <v>4.1666666666666671E-2</v>
      </c>
      <c r="AF31" s="117"/>
      <c r="AG31" s="116">
        <f t="shared" si="6"/>
        <v>0</v>
      </c>
      <c r="AH31" s="117"/>
      <c r="AI31" s="116">
        <f t="shared" si="7"/>
        <v>0</v>
      </c>
      <c r="AJ31" s="117"/>
      <c r="AK31" s="123"/>
      <c r="AL31" s="123"/>
      <c r="AM31" s="123"/>
      <c r="AN31" s="123"/>
      <c r="AO31" s="75"/>
      <c r="AP31" s="110" t="b">
        <f t="shared" si="8"/>
        <v>1</v>
      </c>
      <c r="AQ31" s="110">
        <f t="shared" si="9"/>
        <v>0</v>
      </c>
      <c r="AR31" s="110">
        <f t="shared" si="10"/>
        <v>0</v>
      </c>
      <c r="AS31" s="119">
        <f t="shared" si="11"/>
        <v>0.33333333333333337</v>
      </c>
      <c r="AT31" s="119">
        <f t="shared" si="12"/>
        <v>0.95833333333333337</v>
      </c>
      <c r="AU31" s="119">
        <f t="shared" si="16"/>
        <v>0</v>
      </c>
      <c r="AV31" s="119">
        <f t="shared" si="17"/>
        <v>4.1666666666666671E-2</v>
      </c>
      <c r="AW31" s="119">
        <f t="shared" si="18"/>
        <v>0</v>
      </c>
      <c r="AX31" s="119">
        <f t="shared" si="19"/>
        <v>0</v>
      </c>
      <c r="AY31" s="120">
        <f>_xlfn.FLOOR.MATH(設定!$C$9,"0:1:0")</f>
        <v>0.33333333333333337</v>
      </c>
      <c r="AZ31" s="120">
        <f>_xlfn.FLOOR.MATH(設定!$C$10,"0:1:0")</f>
        <v>0.33333333333333337</v>
      </c>
      <c r="BA31" s="120"/>
      <c r="BB31" s="120">
        <f t="shared" si="20"/>
        <v>0</v>
      </c>
      <c r="BC31" s="120">
        <f t="shared" si="21"/>
        <v>0.54166666666666663</v>
      </c>
      <c r="BD31" s="120">
        <f t="shared" si="22"/>
        <v>4.1666666666666741E-2</v>
      </c>
      <c r="BE31" s="120">
        <f t="shared" si="23"/>
        <v>0</v>
      </c>
      <c r="BF31" s="120">
        <f t="shared" si="24"/>
        <v>0</v>
      </c>
      <c r="BG31" s="120">
        <f t="shared" si="25"/>
        <v>0.54166666666666663</v>
      </c>
      <c r="BH31" s="120">
        <f t="shared" si="26"/>
        <v>4.1666666666666741E-2</v>
      </c>
      <c r="BI31" s="120"/>
      <c r="BJ31" s="120">
        <f>MAX(0,SUM($BB31:BB31)-$AZ31)</f>
        <v>0</v>
      </c>
      <c r="BK31" s="120">
        <f>MAX(0,SUM($BB31:BC31)-$AZ31-SUM($BJ31:BJ31))</f>
        <v>0.20833333333333326</v>
      </c>
      <c r="BL31" s="120">
        <f>MAX(0,SUM($BB31:BD31)-$AZ31-SUM($BJ31:BK31))</f>
        <v>4.1666666666666741E-2</v>
      </c>
      <c r="BM31" s="120">
        <f>MAX(0,SUM($BB31:BE31)-$AZ31-SUM($BJ31:BL31))</f>
        <v>0</v>
      </c>
      <c r="BN31" s="120">
        <f>MAX(0,SUM($BB31:BF31)-$AZ31-SUM($BJ31:BM31))</f>
        <v>0</v>
      </c>
      <c r="BO31" s="120">
        <f t="shared" si="27"/>
        <v>0.25</v>
      </c>
      <c r="BP31" s="120">
        <f t="shared" si="28"/>
        <v>4.1666666666666741E-2</v>
      </c>
      <c r="BQ31" s="120"/>
      <c r="BR31" s="120">
        <f t="shared" si="29"/>
        <v>0.58333333333333337</v>
      </c>
      <c r="BS31" s="120">
        <f t="shared" si="30"/>
        <v>0.33333333333333337</v>
      </c>
      <c r="BT31" s="120">
        <f t="shared" si="31"/>
        <v>0</v>
      </c>
      <c r="BU31" s="120">
        <f t="shared" si="32"/>
        <v>0.25</v>
      </c>
      <c r="BV31" s="120">
        <f t="shared" si="33"/>
        <v>4.1666666666666671E-2</v>
      </c>
      <c r="BW31" s="120">
        <f t="shared" si="34"/>
        <v>4.1666666666666671E-2</v>
      </c>
      <c r="BX31" s="120">
        <f t="shared" si="35"/>
        <v>0</v>
      </c>
      <c r="BY31" s="120">
        <f t="shared" si="36"/>
        <v>0</v>
      </c>
      <c r="BZ31" s="110" t="b">
        <f>AND(COUNTIF(設定!$C$17:$E$17,AQ31)&gt;0,BR31&gt;0)</f>
        <v>0</v>
      </c>
      <c r="CA31" s="120" t="b">
        <f>AND(COUNTIF(設定!$C$18:$E$18,AQ31)&gt;0,BR31&gt;0)</f>
        <v>0</v>
      </c>
      <c r="CB31" s="110">
        <f t="shared" si="37"/>
        <v>0</v>
      </c>
      <c r="CC31" s="110">
        <f t="shared" si="37"/>
        <v>0</v>
      </c>
      <c r="CD31" s="110">
        <f t="shared" si="37"/>
        <v>0</v>
      </c>
      <c r="CE31" s="110">
        <f t="shared" si="13"/>
        <v>0</v>
      </c>
      <c r="CF31" s="110">
        <f t="shared" si="13"/>
        <v>0</v>
      </c>
      <c r="CG31" s="110">
        <f t="shared" si="13"/>
        <v>0</v>
      </c>
      <c r="CH31" s="110"/>
      <c r="CI31" s="110">
        <f t="shared" si="38"/>
        <v>1</v>
      </c>
      <c r="CJ31" s="110">
        <f t="shared" si="39"/>
        <v>0</v>
      </c>
      <c r="CK31" s="110">
        <f t="shared" si="39"/>
        <v>0</v>
      </c>
      <c r="CL31" s="110">
        <f t="shared" si="39"/>
        <v>0</v>
      </c>
      <c r="CM31" s="110">
        <f t="shared" si="39"/>
        <v>0</v>
      </c>
      <c r="CN31" s="110">
        <f t="shared" si="39"/>
        <v>0</v>
      </c>
    </row>
    <row r="32" spans="2:92" ht="18" customHeight="1">
      <c r="B32" s="110">
        <f t="shared" si="14"/>
        <v>1</v>
      </c>
      <c r="C32" s="121">
        <f t="shared" si="40"/>
        <v>45675</v>
      </c>
      <c r="D32" s="122" t="str">
        <f t="shared" si="15"/>
        <v>土</v>
      </c>
      <c r="E32" s="112" t="s">
        <v>50</v>
      </c>
      <c r="F32" s="113"/>
      <c r="G32" s="112"/>
      <c r="H32" s="113"/>
      <c r="I32" s="114"/>
      <c r="J32" s="115"/>
      <c r="K32" s="114"/>
      <c r="L32" s="115"/>
      <c r="M32" s="114"/>
      <c r="N32" s="115"/>
      <c r="O32" s="114"/>
      <c r="P32" s="115"/>
      <c r="Q32" s="114"/>
      <c r="R32" s="115"/>
      <c r="S32" s="114"/>
      <c r="T32" s="115"/>
      <c r="U32" s="116">
        <f t="shared" si="0"/>
        <v>0</v>
      </c>
      <c r="V32" s="117"/>
      <c r="W32" s="116">
        <f t="shared" si="1"/>
        <v>0</v>
      </c>
      <c r="X32" s="117"/>
      <c r="Y32" s="116">
        <f t="shared" si="2"/>
        <v>0</v>
      </c>
      <c r="Z32" s="117"/>
      <c r="AA32" s="116">
        <f t="shared" si="3"/>
        <v>0</v>
      </c>
      <c r="AB32" s="117"/>
      <c r="AC32" s="116">
        <f t="shared" si="4"/>
        <v>0</v>
      </c>
      <c r="AD32" s="117"/>
      <c r="AE32" s="116">
        <f t="shared" si="5"/>
        <v>0</v>
      </c>
      <c r="AF32" s="117"/>
      <c r="AG32" s="116">
        <f t="shared" si="6"/>
        <v>0</v>
      </c>
      <c r="AH32" s="117"/>
      <c r="AI32" s="116">
        <f t="shared" si="7"/>
        <v>0</v>
      </c>
      <c r="AJ32" s="117"/>
      <c r="AK32" s="123"/>
      <c r="AL32" s="123"/>
      <c r="AM32" s="123"/>
      <c r="AN32" s="123"/>
      <c r="AO32" s="75"/>
      <c r="AP32" s="110" t="b">
        <f t="shared" si="8"/>
        <v>0</v>
      </c>
      <c r="AQ32" s="110" t="str">
        <f t="shared" si="9"/>
        <v>所定休</v>
      </c>
      <c r="AR32" s="110">
        <f t="shared" si="10"/>
        <v>0</v>
      </c>
      <c r="AS32" s="119">
        <f t="shared" si="11"/>
        <v>0</v>
      </c>
      <c r="AT32" s="119">
        <f t="shared" si="12"/>
        <v>0</v>
      </c>
      <c r="AU32" s="119">
        <f t="shared" si="16"/>
        <v>0</v>
      </c>
      <c r="AV32" s="119">
        <f t="shared" si="17"/>
        <v>0</v>
      </c>
      <c r="AW32" s="119">
        <f t="shared" si="18"/>
        <v>0</v>
      </c>
      <c r="AX32" s="119">
        <f t="shared" si="19"/>
        <v>0</v>
      </c>
      <c r="AY32" s="120">
        <f>_xlfn.FLOOR.MATH(設定!$C$9,"0:1:0")</f>
        <v>0.33333333333333337</v>
      </c>
      <c r="AZ32" s="120">
        <f>_xlfn.FLOOR.MATH(設定!$C$10,"0:1:0")</f>
        <v>0.33333333333333337</v>
      </c>
      <c r="BA32" s="120"/>
      <c r="BB32" s="120">
        <f t="shared" si="20"/>
        <v>0</v>
      </c>
      <c r="BC32" s="120">
        <f t="shared" si="21"/>
        <v>0</v>
      </c>
      <c r="BD32" s="120">
        <f t="shared" si="22"/>
        <v>0</v>
      </c>
      <c r="BE32" s="120">
        <f t="shared" si="23"/>
        <v>0</v>
      </c>
      <c r="BF32" s="120">
        <f t="shared" si="24"/>
        <v>0</v>
      </c>
      <c r="BG32" s="120">
        <f t="shared" si="25"/>
        <v>0</v>
      </c>
      <c r="BH32" s="120">
        <f t="shared" si="26"/>
        <v>0</v>
      </c>
      <c r="BI32" s="120"/>
      <c r="BJ32" s="120">
        <f>MAX(0,SUM($BB32:BB32)-$AZ32)</f>
        <v>0</v>
      </c>
      <c r="BK32" s="120">
        <f>MAX(0,SUM($BB32:BC32)-$AZ32-SUM($BJ32:BJ32))</f>
        <v>0</v>
      </c>
      <c r="BL32" s="120">
        <f>MAX(0,SUM($BB32:BD32)-$AZ32-SUM($BJ32:BK32))</f>
        <v>0</v>
      </c>
      <c r="BM32" s="120">
        <f>MAX(0,SUM($BB32:BE32)-$AZ32-SUM($BJ32:BL32))</f>
        <v>0</v>
      </c>
      <c r="BN32" s="120">
        <f>MAX(0,SUM($BB32:BF32)-$AZ32-SUM($BJ32:BM32))</f>
        <v>0</v>
      </c>
      <c r="BO32" s="120">
        <f t="shared" si="27"/>
        <v>0</v>
      </c>
      <c r="BP32" s="120">
        <f t="shared" si="28"/>
        <v>0</v>
      </c>
      <c r="BQ32" s="120"/>
      <c r="BR32" s="120">
        <f t="shared" si="29"/>
        <v>0</v>
      </c>
      <c r="BS32" s="120">
        <f t="shared" si="30"/>
        <v>0</v>
      </c>
      <c r="BT32" s="120">
        <f t="shared" si="31"/>
        <v>0</v>
      </c>
      <c r="BU32" s="120">
        <f t="shared" si="32"/>
        <v>0</v>
      </c>
      <c r="BV32" s="120">
        <f t="shared" si="33"/>
        <v>0</v>
      </c>
      <c r="BW32" s="120">
        <f t="shared" si="34"/>
        <v>0</v>
      </c>
      <c r="BX32" s="120">
        <f t="shared" si="35"/>
        <v>0</v>
      </c>
      <c r="BY32" s="120">
        <f t="shared" si="36"/>
        <v>0</v>
      </c>
      <c r="BZ32" s="110" t="b">
        <f>AND(COUNTIF(設定!$C$17:$E$17,AQ32)&gt;0,BR32&gt;0)</f>
        <v>0</v>
      </c>
      <c r="CA32" s="120" t="b">
        <f>AND(COUNTIF(設定!$C$18:$E$18,AQ32)&gt;0,BR32&gt;0)</f>
        <v>0</v>
      </c>
      <c r="CB32" s="110">
        <f t="shared" si="37"/>
        <v>0</v>
      </c>
      <c r="CC32" s="110">
        <f t="shared" si="37"/>
        <v>1</v>
      </c>
      <c r="CD32" s="110">
        <f t="shared" si="37"/>
        <v>0</v>
      </c>
      <c r="CE32" s="110">
        <f t="shared" si="13"/>
        <v>0</v>
      </c>
      <c r="CF32" s="110">
        <f t="shared" si="13"/>
        <v>0</v>
      </c>
      <c r="CG32" s="110">
        <f t="shared" si="13"/>
        <v>0</v>
      </c>
      <c r="CH32" s="110"/>
      <c r="CI32" s="110">
        <f t="shared" si="38"/>
        <v>0</v>
      </c>
      <c r="CJ32" s="110">
        <f t="shared" si="39"/>
        <v>0</v>
      </c>
      <c r="CK32" s="110">
        <f t="shared" si="39"/>
        <v>0</v>
      </c>
      <c r="CL32" s="110">
        <f t="shared" si="39"/>
        <v>0</v>
      </c>
      <c r="CM32" s="110">
        <f t="shared" si="39"/>
        <v>0</v>
      </c>
      <c r="CN32" s="110">
        <f t="shared" si="39"/>
        <v>0</v>
      </c>
    </row>
    <row r="33" spans="2:92" ht="18" customHeight="1">
      <c r="B33" s="110">
        <f t="shared" si="14"/>
        <v>1</v>
      </c>
      <c r="C33" s="121">
        <f t="shared" si="40"/>
        <v>45676</v>
      </c>
      <c r="D33" s="122" t="str">
        <f t="shared" si="15"/>
        <v>日</v>
      </c>
      <c r="E33" s="112" t="s">
        <v>49</v>
      </c>
      <c r="F33" s="113"/>
      <c r="G33" s="112"/>
      <c r="H33" s="113"/>
      <c r="I33" s="114"/>
      <c r="J33" s="115"/>
      <c r="K33" s="114"/>
      <c r="L33" s="115"/>
      <c r="M33" s="114"/>
      <c r="N33" s="115"/>
      <c r="O33" s="114"/>
      <c r="P33" s="115"/>
      <c r="Q33" s="114"/>
      <c r="R33" s="115"/>
      <c r="S33" s="114"/>
      <c r="T33" s="115"/>
      <c r="U33" s="116">
        <f t="shared" si="0"/>
        <v>0</v>
      </c>
      <c r="V33" s="117"/>
      <c r="W33" s="116">
        <f t="shared" si="1"/>
        <v>0</v>
      </c>
      <c r="X33" s="117"/>
      <c r="Y33" s="116">
        <f t="shared" si="2"/>
        <v>0</v>
      </c>
      <c r="Z33" s="117"/>
      <c r="AA33" s="116">
        <f t="shared" si="3"/>
        <v>0</v>
      </c>
      <c r="AB33" s="117"/>
      <c r="AC33" s="116">
        <f t="shared" si="4"/>
        <v>0</v>
      </c>
      <c r="AD33" s="117"/>
      <c r="AE33" s="116">
        <f t="shared" si="5"/>
        <v>0</v>
      </c>
      <c r="AF33" s="117"/>
      <c r="AG33" s="116">
        <f t="shared" si="6"/>
        <v>0</v>
      </c>
      <c r="AH33" s="117"/>
      <c r="AI33" s="116">
        <f t="shared" si="7"/>
        <v>0</v>
      </c>
      <c r="AJ33" s="117"/>
      <c r="AK33" s="123"/>
      <c r="AL33" s="123"/>
      <c r="AM33" s="123"/>
      <c r="AN33" s="123"/>
      <c r="AO33" s="75"/>
      <c r="AP33" s="110" t="b">
        <f t="shared" si="8"/>
        <v>0</v>
      </c>
      <c r="AQ33" s="110" t="str">
        <f t="shared" si="9"/>
        <v>法定休</v>
      </c>
      <c r="AR33" s="110">
        <f t="shared" si="10"/>
        <v>0</v>
      </c>
      <c r="AS33" s="119">
        <f t="shared" si="11"/>
        <v>0</v>
      </c>
      <c r="AT33" s="119">
        <f t="shared" si="12"/>
        <v>0</v>
      </c>
      <c r="AU33" s="119">
        <f t="shared" si="16"/>
        <v>0</v>
      </c>
      <c r="AV33" s="119">
        <f t="shared" si="17"/>
        <v>0</v>
      </c>
      <c r="AW33" s="119">
        <f t="shared" si="18"/>
        <v>0</v>
      </c>
      <c r="AX33" s="119">
        <f t="shared" si="19"/>
        <v>0</v>
      </c>
      <c r="AY33" s="120">
        <f>_xlfn.FLOOR.MATH(設定!$C$9,"0:1:0")</f>
        <v>0.33333333333333337</v>
      </c>
      <c r="AZ33" s="120">
        <f>_xlfn.FLOOR.MATH(設定!$C$10,"0:1:0")</f>
        <v>0.33333333333333337</v>
      </c>
      <c r="BA33" s="120"/>
      <c r="BB33" s="120">
        <f t="shared" si="20"/>
        <v>0</v>
      </c>
      <c r="BC33" s="120">
        <f t="shared" si="21"/>
        <v>0</v>
      </c>
      <c r="BD33" s="120">
        <f t="shared" si="22"/>
        <v>0</v>
      </c>
      <c r="BE33" s="120">
        <f t="shared" si="23"/>
        <v>0</v>
      </c>
      <c r="BF33" s="120">
        <f t="shared" si="24"/>
        <v>0</v>
      </c>
      <c r="BG33" s="120">
        <f t="shared" si="25"/>
        <v>0</v>
      </c>
      <c r="BH33" s="120">
        <f t="shared" si="26"/>
        <v>0</v>
      </c>
      <c r="BI33" s="120"/>
      <c r="BJ33" s="120">
        <f>MAX(0,SUM($BB33:BB33)-$AZ33)</f>
        <v>0</v>
      </c>
      <c r="BK33" s="120">
        <f>MAX(0,SUM($BB33:BC33)-$AZ33-SUM($BJ33:BJ33))</f>
        <v>0</v>
      </c>
      <c r="BL33" s="120">
        <f>MAX(0,SUM($BB33:BD33)-$AZ33-SUM($BJ33:BK33))</f>
        <v>0</v>
      </c>
      <c r="BM33" s="120">
        <f>MAX(0,SUM($BB33:BE33)-$AZ33-SUM($BJ33:BL33))</f>
        <v>0</v>
      </c>
      <c r="BN33" s="120">
        <f>MAX(0,SUM($BB33:BF33)-$AZ33-SUM($BJ33:BM33))</f>
        <v>0</v>
      </c>
      <c r="BO33" s="120">
        <f t="shared" si="27"/>
        <v>0</v>
      </c>
      <c r="BP33" s="120">
        <f t="shared" si="28"/>
        <v>0</v>
      </c>
      <c r="BQ33" s="120"/>
      <c r="BR33" s="120">
        <f t="shared" si="29"/>
        <v>0</v>
      </c>
      <c r="BS33" s="120">
        <f t="shared" si="30"/>
        <v>0</v>
      </c>
      <c r="BT33" s="120">
        <f t="shared" si="31"/>
        <v>0</v>
      </c>
      <c r="BU33" s="120">
        <f t="shared" si="32"/>
        <v>0</v>
      </c>
      <c r="BV33" s="120">
        <f t="shared" si="33"/>
        <v>0</v>
      </c>
      <c r="BW33" s="120">
        <f t="shared" si="34"/>
        <v>0</v>
      </c>
      <c r="BX33" s="120">
        <f t="shared" si="35"/>
        <v>0</v>
      </c>
      <c r="BY33" s="120">
        <f t="shared" si="36"/>
        <v>0</v>
      </c>
      <c r="BZ33" s="110" t="b">
        <f>AND(COUNTIF(設定!$C$17:$E$17,AQ33)&gt;0,BR33&gt;0)</f>
        <v>0</v>
      </c>
      <c r="CA33" s="120" t="b">
        <f>AND(COUNTIF(設定!$C$18:$E$18,AQ33)&gt;0,BR33&gt;0)</f>
        <v>0</v>
      </c>
      <c r="CB33" s="110">
        <f t="shared" si="37"/>
        <v>1</v>
      </c>
      <c r="CC33" s="110">
        <f t="shared" si="37"/>
        <v>0</v>
      </c>
      <c r="CD33" s="110">
        <f t="shared" si="37"/>
        <v>0</v>
      </c>
      <c r="CE33" s="110">
        <f t="shared" si="13"/>
        <v>0</v>
      </c>
      <c r="CF33" s="110">
        <f t="shared" si="13"/>
        <v>0</v>
      </c>
      <c r="CG33" s="110">
        <f t="shared" si="13"/>
        <v>0</v>
      </c>
      <c r="CH33" s="110"/>
      <c r="CI33" s="110">
        <f t="shared" si="38"/>
        <v>0</v>
      </c>
      <c r="CJ33" s="110">
        <f t="shared" si="39"/>
        <v>0</v>
      </c>
      <c r="CK33" s="110">
        <f t="shared" si="39"/>
        <v>0</v>
      </c>
      <c r="CL33" s="110">
        <f t="shared" si="39"/>
        <v>0</v>
      </c>
      <c r="CM33" s="110">
        <f t="shared" si="39"/>
        <v>0</v>
      </c>
      <c r="CN33" s="110">
        <f t="shared" si="39"/>
        <v>0</v>
      </c>
    </row>
    <row r="34" spans="2:92" ht="18" customHeight="1">
      <c r="B34" s="110">
        <f t="shared" si="14"/>
        <v>1</v>
      </c>
      <c r="C34" s="121">
        <f t="shared" si="40"/>
        <v>45677</v>
      </c>
      <c r="D34" s="122" t="str">
        <f t="shared" si="15"/>
        <v>月</v>
      </c>
      <c r="E34" s="112"/>
      <c r="F34" s="113"/>
      <c r="G34" s="112"/>
      <c r="H34" s="113"/>
      <c r="I34" s="114">
        <v>0.36458333333333331</v>
      </c>
      <c r="J34" s="115"/>
      <c r="K34" s="114">
        <v>0.79166666666666663</v>
      </c>
      <c r="L34" s="115"/>
      <c r="M34" s="114"/>
      <c r="N34" s="115"/>
      <c r="O34" s="114">
        <v>6.25E-2</v>
      </c>
      <c r="P34" s="115"/>
      <c r="Q34" s="114"/>
      <c r="R34" s="115"/>
      <c r="S34" s="114"/>
      <c r="T34" s="115"/>
      <c r="U34" s="116">
        <f t="shared" si="0"/>
        <v>0.36458333333333337</v>
      </c>
      <c r="V34" s="117"/>
      <c r="W34" s="116">
        <f t="shared" si="1"/>
        <v>0.33333333333333337</v>
      </c>
      <c r="X34" s="117"/>
      <c r="Y34" s="116">
        <f t="shared" si="2"/>
        <v>0</v>
      </c>
      <c r="Z34" s="117"/>
      <c r="AA34" s="116">
        <f t="shared" si="3"/>
        <v>3.125E-2</v>
      </c>
      <c r="AB34" s="117"/>
      <c r="AC34" s="116">
        <f t="shared" si="4"/>
        <v>0</v>
      </c>
      <c r="AD34" s="117"/>
      <c r="AE34" s="116">
        <f t="shared" si="5"/>
        <v>0</v>
      </c>
      <c r="AF34" s="117"/>
      <c r="AG34" s="116">
        <f t="shared" si="6"/>
        <v>0</v>
      </c>
      <c r="AH34" s="117"/>
      <c r="AI34" s="116">
        <f t="shared" si="7"/>
        <v>0</v>
      </c>
      <c r="AJ34" s="117"/>
      <c r="AK34" s="123"/>
      <c r="AL34" s="123"/>
      <c r="AM34" s="123"/>
      <c r="AN34" s="123"/>
      <c r="AO34" s="75"/>
      <c r="AP34" s="110" t="b">
        <f t="shared" si="8"/>
        <v>1</v>
      </c>
      <c r="AQ34" s="110">
        <f t="shared" si="9"/>
        <v>0</v>
      </c>
      <c r="AR34" s="110">
        <f t="shared" si="10"/>
        <v>0</v>
      </c>
      <c r="AS34" s="119">
        <f t="shared" si="11"/>
        <v>0.36458333333333337</v>
      </c>
      <c r="AT34" s="119">
        <f t="shared" si="12"/>
        <v>0.79166666666666674</v>
      </c>
      <c r="AU34" s="119">
        <f t="shared" si="16"/>
        <v>0</v>
      </c>
      <c r="AV34" s="119">
        <f t="shared" si="17"/>
        <v>6.25E-2</v>
      </c>
      <c r="AW34" s="119">
        <f t="shared" si="18"/>
        <v>0</v>
      </c>
      <c r="AX34" s="119">
        <f t="shared" si="19"/>
        <v>0</v>
      </c>
      <c r="AY34" s="120">
        <f>_xlfn.FLOOR.MATH(設定!$C$9,"0:1:0")</f>
        <v>0.33333333333333337</v>
      </c>
      <c r="AZ34" s="120">
        <f>_xlfn.FLOOR.MATH(設定!$C$10,"0:1:0")</f>
        <v>0.33333333333333337</v>
      </c>
      <c r="BA34" s="120"/>
      <c r="BB34" s="120">
        <f t="shared" si="20"/>
        <v>0</v>
      </c>
      <c r="BC34" s="120">
        <f t="shared" si="21"/>
        <v>0.36458333333333337</v>
      </c>
      <c r="BD34" s="120">
        <f t="shared" si="22"/>
        <v>0</v>
      </c>
      <c r="BE34" s="120">
        <f t="shared" si="23"/>
        <v>0</v>
      </c>
      <c r="BF34" s="120">
        <f t="shared" si="24"/>
        <v>0</v>
      </c>
      <c r="BG34" s="120">
        <f t="shared" si="25"/>
        <v>0.36458333333333337</v>
      </c>
      <c r="BH34" s="120">
        <f t="shared" si="26"/>
        <v>0</v>
      </c>
      <c r="BI34" s="120"/>
      <c r="BJ34" s="120">
        <f>MAX(0,SUM($BB34:BB34)-$AZ34)</f>
        <v>0</v>
      </c>
      <c r="BK34" s="120">
        <f>MAX(0,SUM($BB34:BC34)-$AZ34-SUM($BJ34:BJ34))</f>
        <v>3.125E-2</v>
      </c>
      <c r="BL34" s="120">
        <f>MAX(0,SUM($BB34:BD34)-$AZ34-SUM($BJ34:BK34))</f>
        <v>0</v>
      </c>
      <c r="BM34" s="120">
        <f>MAX(0,SUM($BB34:BE34)-$AZ34-SUM($BJ34:BL34))</f>
        <v>0</v>
      </c>
      <c r="BN34" s="120">
        <f>MAX(0,SUM($BB34:BF34)-$AZ34-SUM($BJ34:BM34))</f>
        <v>0</v>
      </c>
      <c r="BO34" s="120">
        <f t="shared" si="27"/>
        <v>3.125E-2</v>
      </c>
      <c r="BP34" s="120">
        <f t="shared" si="28"/>
        <v>0</v>
      </c>
      <c r="BQ34" s="120"/>
      <c r="BR34" s="120">
        <f t="shared" si="29"/>
        <v>0.36458333333333337</v>
      </c>
      <c r="BS34" s="120">
        <f t="shared" si="30"/>
        <v>0.33333333333333337</v>
      </c>
      <c r="BT34" s="120">
        <f t="shared" si="31"/>
        <v>0</v>
      </c>
      <c r="BU34" s="120">
        <f t="shared" si="32"/>
        <v>3.125E-2</v>
      </c>
      <c r="BV34" s="120">
        <f t="shared" si="33"/>
        <v>0</v>
      </c>
      <c r="BW34" s="120">
        <f t="shared" si="34"/>
        <v>0</v>
      </c>
      <c r="BX34" s="120">
        <f t="shared" si="35"/>
        <v>0</v>
      </c>
      <c r="BY34" s="120">
        <f t="shared" si="36"/>
        <v>0</v>
      </c>
      <c r="BZ34" s="110" t="b">
        <f>AND(COUNTIF(設定!$C$17:$E$17,AQ34)&gt;0,BR34&gt;0)</f>
        <v>0</v>
      </c>
      <c r="CA34" s="120" t="b">
        <f>AND(COUNTIF(設定!$C$18:$E$18,AQ34)&gt;0,BR34&gt;0)</f>
        <v>0</v>
      </c>
      <c r="CB34" s="110">
        <f t="shared" si="37"/>
        <v>0</v>
      </c>
      <c r="CC34" s="110">
        <f t="shared" si="37"/>
        <v>0</v>
      </c>
      <c r="CD34" s="110">
        <f t="shared" si="37"/>
        <v>0</v>
      </c>
      <c r="CE34" s="110">
        <f t="shared" si="13"/>
        <v>0</v>
      </c>
      <c r="CF34" s="110">
        <f t="shared" si="13"/>
        <v>0</v>
      </c>
      <c r="CG34" s="110">
        <f t="shared" si="13"/>
        <v>0</v>
      </c>
      <c r="CH34" s="110"/>
      <c r="CI34" s="110">
        <f t="shared" si="38"/>
        <v>1</v>
      </c>
      <c r="CJ34" s="110">
        <f t="shared" si="39"/>
        <v>0</v>
      </c>
      <c r="CK34" s="110">
        <f t="shared" si="39"/>
        <v>0</v>
      </c>
      <c r="CL34" s="110">
        <f t="shared" si="39"/>
        <v>0</v>
      </c>
      <c r="CM34" s="110">
        <f t="shared" si="39"/>
        <v>0</v>
      </c>
      <c r="CN34" s="110">
        <f t="shared" si="39"/>
        <v>0</v>
      </c>
    </row>
    <row r="35" spans="2:92" ht="18" customHeight="1">
      <c r="B35" s="110">
        <f t="shared" si="14"/>
        <v>1</v>
      </c>
      <c r="C35" s="121">
        <f t="shared" si="40"/>
        <v>45678</v>
      </c>
      <c r="D35" s="122" t="str">
        <f t="shared" si="15"/>
        <v>火</v>
      </c>
      <c r="E35" s="112" t="s">
        <v>20</v>
      </c>
      <c r="F35" s="113"/>
      <c r="G35" s="112"/>
      <c r="H35" s="113"/>
      <c r="I35" s="114"/>
      <c r="J35" s="115"/>
      <c r="K35" s="114"/>
      <c r="L35" s="115"/>
      <c r="M35" s="114"/>
      <c r="N35" s="115"/>
      <c r="O35" s="114"/>
      <c r="P35" s="115"/>
      <c r="Q35" s="114"/>
      <c r="R35" s="115"/>
      <c r="S35" s="114"/>
      <c r="T35" s="115"/>
      <c r="U35" s="116">
        <f t="shared" si="0"/>
        <v>0</v>
      </c>
      <c r="V35" s="117"/>
      <c r="W35" s="116">
        <f t="shared" si="1"/>
        <v>0</v>
      </c>
      <c r="X35" s="117"/>
      <c r="Y35" s="116">
        <f t="shared" si="2"/>
        <v>0</v>
      </c>
      <c r="Z35" s="117"/>
      <c r="AA35" s="116">
        <f t="shared" si="3"/>
        <v>0</v>
      </c>
      <c r="AB35" s="117"/>
      <c r="AC35" s="116">
        <f t="shared" si="4"/>
        <v>0</v>
      </c>
      <c r="AD35" s="117"/>
      <c r="AE35" s="116">
        <f t="shared" si="5"/>
        <v>0</v>
      </c>
      <c r="AF35" s="117"/>
      <c r="AG35" s="116">
        <f t="shared" si="6"/>
        <v>0</v>
      </c>
      <c r="AH35" s="117"/>
      <c r="AI35" s="116">
        <f t="shared" si="7"/>
        <v>0</v>
      </c>
      <c r="AJ35" s="117"/>
      <c r="AK35" s="123"/>
      <c r="AL35" s="123"/>
      <c r="AM35" s="123"/>
      <c r="AN35" s="123"/>
      <c r="AO35" s="75"/>
      <c r="AP35" s="110" t="b">
        <f t="shared" si="8"/>
        <v>0</v>
      </c>
      <c r="AQ35" s="110" t="str">
        <f t="shared" si="9"/>
        <v>代休</v>
      </c>
      <c r="AR35" s="110">
        <f t="shared" si="10"/>
        <v>0</v>
      </c>
      <c r="AS35" s="119">
        <f t="shared" si="11"/>
        <v>0</v>
      </c>
      <c r="AT35" s="119">
        <f t="shared" si="12"/>
        <v>0</v>
      </c>
      <c r="AU35" s="119">
        <f t="shared" si="16"/>
        <v>0</v>
      </c>
      <c r="AV35" s="119">
        <f t="shared" si="17"/>
        <v>0</v>
      </c>
      <c r="AW35" s="119">
        <f t="shared" si="18"/>
        <v>0</v>
      </c>
      <c r="AX35" s="119">
        <f t="shared" si="19"/>
        <v>0</v>
      </c>
      <c r="AY35" s="120">
        <f>_xlfn.FLOOR.MATH(設定!$C$9,"0:1:0")</f>
        <v>0.33333333333333337</v>
      </c>
      <c r="AZ35" s="120">
        <f>_xlfn.FLOOR.MATH(設定!$C$10,"0:1:0")</f>
        <v>0.33333333333333337</v>
      </c>
      <c r="BA35" s="120"/>
      <c r="BB35" s="120">
        <f t="shared" si="20"/>
        <v>0</v>
      </c>
      <c r="BC35" s="120">
        <f t="shared" si="21"/>
        <v>0</v>
      </c>
      <c r="BD35" s="120">
        <f t="shared" si="22"/>
        <v>0</v>
      </c>
      <c r="BE35" s="120">
        <f t="shared" si="23"/>
        <v>0</v>
      </c>
      <c r="BF35" s="120">
        <f t="shared" si="24"/>
        <v>0</v>
      </c>
      <c r="BG35" s="120">
        <f t="shared" si="25"/>
        <v>0</v>
      </c>
      <c r="BH35" s="120">
        <f t="shared" si="26"/>
        <v>0</v>
      </c>
      <c r="BI35" s="120"/>
      <c r="BJ35" s="120">
        <f>MAX(0,SUM($BB35:BB35)-$AZ35)</f>
        <v>0</v>
      </c>
      <c r="BK35" s="120">
        <f>MAX(0,SUM($BB35:BC35)-$AZ35-SUM($BJ35:BJ35))</f>
        <v>0</v>
      </c>
      <c r="BL35" s="120">
        <f>MAX(0,SUM($BB35:BD35)-$AZ35-SUM($BJ35:BK35))</f>
        <v>0</v>
      </c>
      <c r="BM35" s="120">
        <f>MAX(0,SUM($BB35:BE35)-$AZ35-SUM($BJ35:BL35))</f>
        <v>0</v>
      </c>
      <c r="BN35" s="120">
        <f>MAX(0,SUM($BB35:BF35)-$AZ35-SUM($BJ35:BM35))</f>
        <v>0</v>
      </c>
      <c r="BO35" s="120">
        <f t="shared" si="27"/>
        <v>0</v>
      </c>
      <c r="BP35" s="120">
        <f t="shared" si="28"/>
        <v>0</v>
      </c>
      <c r="BQ35" s="120"/>
      <c r="BR35" s="120">
        <f t="shared" si="29"/>
        <v>0</v>
      </c>
      <c r="BS35" s="120">
        <f t="shared" si="30"/>
        <v>0</v>
      </c>
      <c r="BT35" s="120">
        <f t="shared" si="31"/>
        <v>0</v>
      </c>
      <c r="BU35" s="120">
        <f t="shared" si="32"/>
        <v>0</v>
      </c>
      <c r="BV35" s="120">
        <f t="shared" si="33"/>
        <v>0</v>
      </c>
      <c r="BW35" s="120">
        <f t="shared" si="34"/>
        <v>0</v>
      </c>
      <c r="BX35" s="120">
        <f t="shared" si="35"/>
        <v>0</v>
      </c>
      <c r="BY35" s="120">
        <f t="shared" si="36"/>
        <v>0</v>
      </c>
      <c r="BZ35" s="110" t="b">
        <f>AND(COUNTIF(設定!$C$17:$E$17,AQ35)&gt;0,BR35&gt;0)</f>
        <v>0</v>
      </c>
      <c r="CA35" s="120" t="b">
        <f>AND(COUNTIF(設定!$C$18:$E$18,AQ35)&gt;0,BR35&gt;0)</f>
        <v>0</v>
      </c>
      <c r="CB35" s="110">
        <f t="shared" si="37"/>
        <v>0</v>
      </c>
      <c r="CC35" s="110">
        <f t="shared" si="37"/>
        <v>0</v>
      </c>
      <c r="CD35" s="110">
        <f t="shared" si="37"/>
        <v>0</v>
      </c>
      <c r="CE35" s="110">
        <f t="shared" si="13"/>
        <v>0</v>
      </c>
      <c r="CF35" s="110">
        <f t="shared" si="13"/>
        <v>1</v>
      </c>
      <c r="CG35" s="110">
        <f t="shared" si="13"/>
        <v>0</v>
      </c>
      <c r="CH35" s="110"/>
      <c r="CI35" s="110">
        <f t="shared" si="38"/>
        <v>0</v>
      </c>
      <c r="CJ35" s="110">
        <f t="shared" si="39"/>
        <v>0</v>
      </c>
      <c r="CK35" s="110">
        <f t="shared" si="39"/>
        <v>0</v>
      </c>
      <c r="CL35" s="110">
        <f t="shared" si="39"/>
        <v>0</v>
      </c>
      <c r="CM35" s="110">
        <f t="shared" si="39"/>
        <v>0</v>
      </c>
      <c r="CN35" s="110">
        <f t="shared" si="39"/>
        <v>0</v>
      </c>
    </row>
    <row r="36" spans="2:92" ht="18" customHeight="1">
      <c r="B36" s="110">
        <f t="shared" si="14"/>
        <v>1</v>
      </c>
      <c r="C36" s="121">
        <f t="shared" si="40"/>
        <v>45679</v>
      </c>
      <c r="D36" s="122" t="str">
        <f t="shared" si="15"/>
        <v>水</v>
      </c>
      <c r="E36" s="112"/>
      <c r="F36" s="113"/>
      <c r="G36" s="112" t="s">
        <v>14</v>
      </c>
      <c r="H36" s="113"/>
      <c r="I36" s="114">
        <v>0.33333333333333331</v>
      </c>
      <c r="J36" s="115"/>
      <c r="K36" s="114">
        <v>0.66666666666666663</v>
      </c>
      <c r="L36" s="115"/>
      <c r="M36" s="114"/>
      <c r="N36" s="115"/>
      <c r="O36" s="114">
        <v>8.3333333333333329E-2</v>
      </c>
      <c r="P36" s="115"/>
      <c r="Q36" s="114"/>
      <c r="R36" s="115"/>
      <c r="S36" s="114"/>
      <c r="T36" s="115"/>
      <c r="U36" s="116">
        <f t="shared" si="0"/>
        <v>0.25</v>
      </c>
      <c r="V36" s="117"/>
      <c r="W36" s="116">
        <f t="shared" si="1"/>
        <v>0.25</v>
      </c>
      <c r="X36" s="117"/>
      <c r="Y36" s="116">
        <f t="shared" si="2"/>
        <v>0</v>
      </c>
      <c r="Z36" s="117"/>
      <c r="AA36" s="116">
        <f t="shared" si="3"/>
        <v>0</v>
      </c>
      <c r="AB36" s="117"/>
      <c r="AC36" s="116">
        <f t="shared" si="4"/>
        <v>0</v>
      </c>
      <c r="AD36" s="117"/>
      <c r="AE36" s="116">
        <f t="shared" si="5"/>
        <v>0</v>
      </c>
      <c r="AF36" s="117"/>
      <c r="AG36" s="116">
        <f t="shared" si="6"/>
        <v>0</v>
      </c>
      <c r="AH36" s="117"/>
      <c r="AI36" s="116">
        <f t="shared" si="7"/>
        <v>0</v>
      </c>
      <c r="AJ36" s="117"/>
      <c r="AK36" s="123"/>
      <c r="AL36" s="123"/>
      <c r="AM36" s="123"/>
      <c r="AN36" s="123"/>
      <c r="AO36" s="75"/>
      <c r="AP36" s="110" t="b">
        <f t="shared" si="8"/>
        <v>1</v>
      </c>
      <c r="AQ36" s="110">
        <f t="shared" si="9"/>
        <v>0</v>
      </c>
      <c r="AR36" s="110" t="str">
        <f t="shared" si="10"/>
        <v>直行/直帰</v>
      </c>
      <c r="AS36" s="119">
        <f t="shared" si="11"/>
        <v>0.33333333333333337</v>
      </c>
      <c r="AT36" s="119">
        <f t="shared" si="12"/>
        <v>0.66666666666666674</v>
      </c>
      <c r="AU36" s="119">
        <f t="shared" si="16"/>
        <v>0</v>
      </c>
      <c r="AV36" s="119">
        <f t="shared" si="17"/>
        <v>8.3333333333333343E-2</v>
      </c>
      <c r="AW36" s="119">
        <f t="shared" si="18"/>
        <v>0</v>
      </c>
      <c r="AX36" s="119">
        <f t="shared" si="19"/>
        <v>0</v>
      </c>
      <c r="AY36" s="120">
        <f>_xlfn.FLOOR.MATH(設定!$C$9,"0:1:0")</f>
        <v>0.33333333333333337</v>
      </c>
      <c r="AZ36" s="120">
        <f>_xlfn.FLOOR.MATH(設定!$C$10,"0:1:0")</f>
        <v>0.33333333333333337</v>
      </c>
      <c r="BA36" s="120"/>
      <c r="BB36" s="120">
        <f t="shared" si="20"/>
        <v>0</v>
      </c>
      <c r="BC36" s="120">
        <f t="shared" si="21"/>
        <v>0.25</v>
      </c>
      <c r="BD36" s="120">
        <f t="shared" si="22"/>
        <v>0</v>
      </c>
      <c r="BE36" s="120">
        <f t="shared" si="23"/>
        <v>0</v>
      </c>
      <c r="BF36" s="120">
        <f t="shared" si="24"/>
        <v>0</v>
      </c>
      <c r="BG36" s="120">
        <f t="shared" si="25"/>
        <v>0.25</v>
      </c>
      <c r="BH36" s="120">
        <f t="shared" si="26"/>
        <v>0</v>
      </c>
      <c r="BI36" s="120"/>
      <c r="BJ36" s="120">
        <f>MAX(0,SUM($BB36:BB36)-$AZ36)</f>
        <v>0</v>
      </c>
      <c r="BK36" s="120">
        <f>MAX(0,SUM($BB36:BC36)-$AZ36-SUM($BJ36:BJ36))</f>
        <v>0</v>
      </c>
      <c r="BL36" s="120">
        <f>MAX(0,SUM($BB36:BD36)-$AZ36-SUM($BJ36:BK36))</f>
        <v>0</v>
      </c>
      <c r="BM36" s="120">
        <f>MAX(0,SUM($BB36:BE36)-$AZ36-SUM($BJ36:BL36))</f>
        <v>0</v>
      </c>
      <c r="BN36" s="120">
        <f>MAX(0,SUM($BB36:BF36)-$AZ36-SUM($BJ36:BM36))</f>
        <v>0</v>
      </c>
      <c r="BO36" s="120">
        <f t="shared" si="27"/>
        <v>0</v>
      </c>
      <c r="BP36" s="120">
        <f t="shared" si="28"/>
        <v>0</v>
      </c>
      <c r="BQ36" s="120"/>
      <c r="BR36" s="120">
        <f t="shared" si="29"/>
        <v>0.25</v>
      </c>
      <c r="BS36" s="120">
        <f t="shared" si="30"/>
        <v>0.25</v>
      </c>
      <c r="BT36" s="120">
        <f t="shared" si="31"/>
        <v>0</v>
      </c>
      <c r="BU36" s="120">
        <f t="shared" si="32"/>
        <v>0</v>
      </c>
      <c r="BV36" s="120">
        <f t="shared" si="33"/>
        <v>0</v>
      </c>
      <c r="BW36" s="120">
        <f t="shared" si="34"/>
        <v>0</v>
      </c>
      <c r="BX36" s="120">
        <f t="shared" si="35"/>
        <v>0</v>
      </c>
      <c r="BY36" s="120">
        <f t="shared" si="36"/>
        <v>0</v>
      </c>
      <c r="BZ36" s="110" t="b">
        <f>AND(COUNTIF(設定!$C$17:$E$17,AQ36)&gt;0,BR36&gt;0)</f>
        <v>0</v>
      </c>
      <c r="CA36" s="120" t="b">
        <f>AND(COUNTIF(設定!$C$18:$E$18,AQ36)&gt;0,BR36&gt;0)</f>
        <v>0</v>
      </c>
      <c r="CB36" s="110">
        <f t="shared" si="37"/>
        <v>0</v>
      </c>
      <c r="CC36" s="110">
        <f t="shared" si="37"/>
        <v>0</v>
      </c>
      <c r="CD36" s="110">
        <f t="shared" si="37"/>
        <v>0</v>
      </c>
      <c r="CE36" s="110">
        <f t="shared" si="13"/>
        <v>0</v>
      </c>
      <c r="CF36" s="110">
        <f t="shared" si="13"/>
        <v>0</v>
      </c>
      <c r="CG36" s="110">
        <f t="shared" si="13"/>
        <v>0</v>
      </c>
      <c r="CH36" s="110"/>
      <c r="CI36" s="110">
        <f t="shared" si="38"/>
        <v>1</v>
      </c>
      <c r="CJ36" s="110">
        <f t="shared" si="39"/>
        <v>0</v>
      </c>
      <c r="CK36" s="110">
        <f t="shared" si="39"/>
        <v>0</v>
      </c>
      <c r="CL36" s="110">
        <f t="shared" si="39"/>
        <v>0</v>
      </c>
      <c r="CM36" s="110">
        <f t="shared" si="39"/>
        <v>0</v>
      </c>
      <c r="CN36" s="110">
        <f t="shared" si="39"/>
        <v>1</v>
      </c>
    </row>
    <row r="37" spans="2:92" ht="18" customHeight="1">
      <c r="B37" s="110">
        <f t="shared" si="14"/>
        <v>1</v>
      </c>
      <c r="C37" s="121">
        <f t="shared" si="40"/>
        <v>45680</v>
      </c>
      <c r="D37" s="122" t="str">
        <f t="shared" si="15"/>
        <v>木</v>
      </c>
      <c r="E37" s="112"/>
      <c r="F37" s="113"/>
      <c r="G37" s="112"/>
      <c r="H37" s="113"/>
      <c r="I37" s="114">
        <v>0.33333333333333331</v>
      </c>
      <c r="J37" s="115"/>
      <c r="K37" s="114">
        <v>0.66666666666666663</v>
      </c>
      <c r="L37" s="115"/>
      <c r="M37" s="114"/>
      <c r="N37" s="115"/>
      <c r="O37" s="114">
        <v>4.1666666666666664E-2</v>
      </c>
      <c r="P37" s="115"/>
      <c r="Q37" s="114"/>
      <c r="R37" s="115"/>
      <c r="S37" s="114"/>
      <c r="T37" s="115"/>
      <c r="U37" s="116">
        <f t="shared" si="0"/>
        <v>0.29166666666666669</v>
      </c>
      <c r="V37" s="117"/>
      <c r="W37" s="116">
        <f t="shared" si="1"/>
        <v>0.29166666666666669</v>
      </c>
      <c r="X37" s="117"/>
      <c r="Y37" s="116">
        <f t="shared" si="2"/>
        <v>0</v>
      </c>
      <c r="Z37" s="117"/>
      <c r="AA37" s="116">
        <f t="shared" si="3"/>
        <v>0</v>
      </c>
      <c r="AB37" s="117"/>
      <c r="AC37" s="116">
        <f t="shared" si="4"/>
        <v>0</v>
      </c>
      <c r="AD37" s="117"/>
      <c r="AE37" s="116">
        <f t="shared" si="5"/>
        <v>0</v>
      </c>
      <c r="AF37" s="117"/>
      <c r="AG37" s="116">
        <f t="shared" si="6"/>
        <v>0</v>
      </c>
      <c r="AH37" s="117"/>
      <c r="AI37" s="116">
        <f t="shared" si="7"/>
        <v>0</v>
      </c>
      <c r="AJ37" s="117"/>
      <c r="AK37" s="123"/>
      <c r="AL37" s="123"/>
      <c r="AM37" s="123"/>
      <c r="AN37" s="123"/>
      <c r="AO37" s="75"/>
      <c r="AP37" s="110" t="b">
        <f t="shared" si="8"/>
        <v>1</v>
      </c>
      <c r="AQ37" s="110">
        <f t="shared" si="9"/>
        <v>0</v>
      </c>
      <c r="AR37" s="110">
        <f t="shared" si="10"/>
        <v>0</v>
      </c>
      <c r="AS37" s="119">
        <f t="shared" si="11"/>
        <v>0.33333333333333337</v>
      </c>
      <c r="AT37" s="119">
        <f t="shared" si="12"/>
        <v>0.66666666666666674</v>
      </c>
      <c r="AU37" s="119">
        <f t="shared" si="16"/>
        <v>0</v>
      </c>
      <c r="AV37" s="119">
        <f t="shared" si="17"/>
        <v>4.1666666666666671E-2</v>
      </c>
      <c r="AW37" s="119">
        <f t="shared" si="18"/>
        <v>0</v>
      </c>
      <c r="AX37" s="119">
        <f t="shared" si="19"/>
        <v>0</v>
      </c>
      <c r="AY37" s="120">
        <f>_xlfn.FLOOR.MATH(設定!$C$9,"0:1:0")</f>
        <v>0.33333333333333337</v>
      </c>
      <c r="AZ37" s="120">
        <f>_xlfn.FLOOR.MATH(設定!$C$10,"0:1:0")</f>
        <v>0.33333333333333337</v>
      </c>
      <c r="BA37" s="120"/>
      <c r="BB37" s="120">
        <f t="shared" si="20"/>
        <v>0</v>
      </c>
      <c r="BC37" s="120">
        <f t="shared" si="21"/>
        <v>0.29166666666666669</v>
      </c>
      <c r="BD37" s="120">
        <f t="shared" si="22"/>
        <v>0</v>
      </c>
      <c r="BE37" s="120">
        <f t="shared" si="23"/>
        <v>0</v>
      </c>
      <c r="BF37" s="120">
        <f t="shared" si="24"/>
        <v>0</v>
      </c>
      <c r="BG37" s="120">
        <f t="shared" si="25"/>
        <v>0.29166666666666669</v>
      </c>
      <c r="BH37" s="120">
        <f t="shared" si="26"/>
        <v>0</v>
      </c>
      <c r="BI37" s="120"/>
      <c r="BJ37" s="120">
        <f>MAX(0,SUM($BB37:BB37)-$AZ37)</f>
        <v>0</v>
      </c>
      <c r="BK37" s="120">
        <f>MAX(0,SUM($BB37:BC37)-$AZ37-SUM($BJ37:BJ37))</f>
        <v>0</v>
      </c>
      <c r="BL37" s="120">
        <f>MAX(0,SUM($BB37:BD37)-$AZ37-SUM($BJ37:BK37))</f>
        <v>0</v>
      </c>
      <c r="BM37" s="120">
        <f>MAX(0,SUM($BB37:BE37)-$AZ37-SUM($BJ37:BL37))</f>
        <v>0</v>
      </c>
      <c r="BN37" s="120">
        <f>MAX(0,SUM($BB37:BF37)-$AZ37-SUM($BJ37:BM37))</f>
        <v>0</v>
      </c>
      <c r="BO37" s="120">
        <f t="shared" si="27"/>
        <v>0</v>
      </c>
      <c r="BP37" s="120">
        <f t="shared" si="28"/>
        <v>0</v>
      </c>
      <c r="BQ37" s="120"/>
      <c r="BR37" s="120">
        <f t="shared" si="29"/>
        <v>0.29166666666666669</v>
      </c>
      <c r="BS37" s="120">
        <f t="shared" si="30"/>
        <v>0.29166666666666669</v>
      </c>
      <c r="BT37" s="120">
        <f t="shared" si="31"/>
        <v>0</v>
      </c>
      <c r="BU37" s="120">
        <f t="shared" si="32"/>
        <v>0</v>
      </c>
      <c r="BV37" s="120">
        <f t="shared" si="33"/>
        <v>0</v>
      </c>
      <c r="BW37" s="120">
        <f t="shared" si="34"/>
        <v>0</v>
      </c>
      <c r="BX37" s="120">
        <f t="shared" si="35"/>
        <v>0</v>
      </c>
      <c r="BY37" s="120">
        <f t="shared" si="36"/>
        <v>0</v>
      </c>
      <c r="BZ37" s="110" t="b">
        <f>AND(COUNTIF(設定!$C$17:$E$17,AQ37)&gt;0,BR37&gt;0)</f>
        <v>0</v>
      </c>
      <c r="CA37" s="120" t="b">
        <f>AND(COUNTIF(設定!$C$18:$E$18,AQ37)&gt;0,BR37&gt;0)</f>
        <v>0</v>
      </c>
      <c r="CB37" s="110">
        <f t="shared" si="37"/>
        <v>0</v>
      </c>
      <c r="CC37" s="110">
        <f t="shared" si="37"/>
        <v>0</v>
      </c>
      <c r="CD37" s="110">
        <f t="shared" si="37"/>
        <v>0</v>
      </c>
      <c r="CE37" s="110">
        <f t="shared" si="13"/>
        <v>0</v>
      </c>
      <c r="CF37" s="110">
        <f t="shared" si="13"/>
        <v>0</v>
      </c>
      <c r="CG37" s="110">
        <f t="shared" si="13"/>
        <v>0</v>
      </c>
      <c r="CH37" s="110"/>
      <c r="CI37" s="110">
        <f t="shared" si="38"/>
        <v>1</v>
      </c>
      <c r="CJ37" s="110">
        <f t="shared" si="39"/>
        <v>0</v>
      </c>
      <c r="CK37" s="110">
        <f t="shared" si="39"/>
        <v>0</v>
      </c>
      <c r="CL37" s="110">
        <f t="shared" si="39"/>
        <v>0</v>
      </c>
      <c r="CM37" s="110">
        <f t="shared" si="39"/>
        <v>0</v>
      </c>
      <c r="CN37" s="110">
        <f t="shared" si="39"/>
        <v>0</v>
      </c>
    </row>
    <row r="38" spans="2:92" ht="18" customHeight="1">
      <c r="B38" s="110">
        <f t="shared" si="14"/>
        <v>1</v>
      </c>
      <c r="C38" s="121">
        <f t="shared" si="40"/>
        <v>45681</v>
      </c>
      <c r="D38" s="122" t="str">
        <f t="shared" si="15"/>
        <v>金</v>
      </c>
      <c r="E38" s="112"/>
      <c r="F38" s="113"/>
      <c r="G38" s="112"/>
      <c r="H38" s="113"/>
      <c r="I38" s="114">
        <v>0.375</v>
      </c>
      <c r="J38" s="115"/>
      <c r="K38" s="114">
        <v>8.3333333333333329E-2</v>
      </c>
      <c r="L38" s="115"/>
      <c r="M38" s="114"/>
      <c r="N38" s="115"/>
      <c r="O38" s="114">
        <v>4.1666666666666664E-2</v>
      </c>
      <c r="P38" s="115"/>
      <c r="Q38" s="114">
        <v>4.1666666666666664E-2</v>
      </c>
      <c r="R38" s="115"/>
      <c r="S38" s="114"/>
      <c r="T38" s="115"/>
      <c r="U38" s="116">
        <f t="shared" si="0"/>
        <v>0.625</v>
      </c>
      <c r="V38" s="117"/>
      <c r="W38" s="116">
        <f t="shared" si="1"/>
        <v>0.33333333333333337</v>
      </c>
      <c r="X38" s="117"/>
      <c r="Y38" s="116">
        <f t="shared" si="2"/>
        <v>0</v>
      </c>
      <c r="Z38" s="117"/>
      <c r="AA38" s="116">
        <f t="shared" si="3"/>
        <v>0.29166666666666669</v>
      </c>
      <c r="AB38" s="117"/>
      <c r="AC38" s="116">
        <f t="shared" si="4"/>
        <v>0.125</v>
      </c>
      <c r="AD38" s="117"/>
      <c r="AE38" s="116">
        <f t="shared" si="5"/>
        <v>0.125</v>
      </c>
      <c r="AF38" s="117"/>
      <c r="AG38" s="116">
        <f t="shared" si="6"/>
        <v>0</v>
      </c>
      <c r="AH38" s="117"/>
      <c r="AI38" s="116">
        <f t="shared" si="7"/>
        <v>0</v>
      </c>
      <c r="AJ38" s="117"/>
      <c r="AK38" s="123"/>
      <c r="AL38" s="123"/>
      <c r="AM38" s="123"/>
      <c r="AN38" s="123"/>
      <c r="AO38" s="75"/>
      <c r="AP38" s="110" t="b">
        <f t="shared" si="8"/>
        <v>1</v>
      </c>
      <c r="AQ38" s="110">
        <f t="shared" si="9"/>
        <v>0</v>
      </c>
      <c r="AR38" s="110">
        <f t="shared" si="10"/>
        <v>0</v>
      </c>
      <c r="AS38" s="119">
        <f t="shared" si="11"/>
        <v>0.375</v>
      </c>
      <c r="AT38" s="119">
        <f t="shared" si="12"/>
        <v>1.0833333333333333</v>
      </c>
      <c r="AU38" s="119">
        <f t="shared" si="16"/>
        <v>0</v>
      </c>
      <c r="AV38" s="119">
        <f t="shared" si="17"/>
        <v>4.1666666666666671E-2</v>
      </c>
      <c r="AW38" s="119">
        <f t="shared" si="18"/>
        <v>4.1666666666666671E-2</v>
      </c>
      <c r="AX38" s="119">
        <f t="shared" si="19"/>
        <v>0</v>
      </c>
      <c r="AY38" s="120">
        <f>_xlfn.FLOOR.MATH(設定!$C$9,"0:1:0")</f>
        <v>0.33333333333333337</v>
      </c>
      <c r="AZ38" s="120">
        <f>_xlfn.FLOOR.MATH(設定!$C$10,"0:1:0")</f>
        <v>0.33333333333333337</v>
      </c>
      <c r="BA38" s="120"/>
      <c r="BB38" s="120">
        <f t="shared" si="20"/>
        <v>0</v>
      </c>
      <c r="BC38" s="120">
        <f t="shared" si="21"/>
        <v>0.49999999999999994</v>
      </c>
      <c r="BD38" s="120">
        <f t="shared" si="22"/>
        <v>0.12499999999999996</v>
      </c>
      <c r="BE38" s="120">
        <f t="shared" si="23"/>
        <v>0</v>
      </c>
      <c r="BF38" s="120">
        <f t="shared" si="24"/>
        <v>0</v>
      </c>
      <c r="BG38" s="120">
        <f t="shared" si="25"/>
        <v>0.49999999999999994</v>
      </c>
      <c r="BH38" s="120">
        <f t="shared" si="26"/>
        <v>0.12499999999999996</v>
      </c>
      <c r="BI38" s="120"/>
      <c r="BJ38" s="120">
        <f>MAX(0,SUM($BB38:BB38)-$AZ38)</f>
        <v>0</v>
      </c>
      <c r="BK38" s="120">
        <f>MAX(0,SUM($BB38:BC38)-$AZ38-SUM($BJ38:BJ38))</f>
        <v>0.16666666666666657</v>
      </c>
      <c r="BL38" s="120">
        <f>MAX(0,SUM($BB38:BD38)-$AZ38-SUM($BJ38:BK38))</f>
        <v>0.12499999999999994</v>
      </c>
      <c r="BM38" s="120">
        <f>MAX(0,SUM($BB38:BE38)-$AZ38-SUM($BJ38:BL38))</f>
        <v>0</v>
      </c>
      <c r="BN38" s="120">
        <f>MAX(0,SUM($BB38:BF38)-$AZ38-SUM($BJ38:BM38))</f>
        <v>0</v>
      </c>
      <c r="BO38" s="120">
        <f t="shared" si="27"/>
        <v>0.29166666666666652</v>
      </c>
      <c r="BP38" s="120">
        <f t="shared" si="28"/>
        <v>0.12499999999999994</v>
      </c>
      <c r="BQ38" s="120"/>
      <c r="BR38" s="120">
        <f t="shared" si="29"/>
        <v>0.625</v>
      </c>
      <c r="BS38" s="120">
        <f t="shared" si="30"/>
        <v>0.33333333333333337</v>
      </c>
      <c r="BT38" s="120">
        <f t="shared" si="31"/>
        <v>0</v>
      </c>
      <c r="BU38" s="120">
        <f t="shared" si="32"/>
        <v>0.29166666666666669</v>
      </c>
      <c r="BV38" s="120">
        <f t="shared" si="33"/>
        <v>0.125</v>
      </c>
      <c r="BW38" s="120">
        <f t="shared" si="34"/>
        <v>0.125</v>
      </c>
      <c r="BX38" s="120">
        <f t="shared" si="35"/>
        <v>0</v>
      </c>
      <c r="BY38" s="120">
        <f t="shared" si="36"/>
        <v>0</v>
      </c>
      <c r="BZ38" s="110" t="b">
        <f>AND(COUNTIF(設定!$C$17:$E$17,AQ38)&gt;0,BR38&gt;0)</f>
        <v>0</v>
      </c>
      <c r="CA38" s="120" t="b">
        <f>AND(COUNTIF(設定!$C$18:$E$18,AQ38)&gt;0,BR38&gt;0)</f>
        <v>0</v>
      </c>
      <c r="CB38" s="110">
        <f t="shared" si="37"/>
        <v>0</v>
      </c>
      <c r="CC38" s="110">
        <f t="shared" si="37"/>
        <v>0</v>
      </c>
      <c r="CD38" s="110">
        <f t="shared" si="37"/>
        <v>0</v>
      </c>
      <c r="CE38" s="110">
        <f t="shared" si="13"/>
        <v>0</v>
      </c>
      <c r="CF38" s="110">
        <f t="shared" si="13"/>
        <v>0</v>
      </c>
      <c r="CG38" s="110">
        <f t="shared" si="13"/>
        <v>0</v>
      </c>
      <c r="CH38" s="110"/>
      <c r="CI38" s="110">
        <f t="shared" si="38"/>
        <v>1</v>
      </c>
      <c r="CJ38" s="110">
        <f t="shared" si="39"/>
        <v>0</v>
      </c>
      <c r="CK38" s="110">
        <f t="shared" si="39"/>
        <v>0</v>
      </c>
      <c r="CL38" s="110">
        <f t="shared" si="39"/>
        <v>0</v>
      </c>
      <c r="CM38" s="110">
        <f t="shared" si="39"/>
        <v>0</v>
      </c>
      <c r="CN38" s="110">
        <f t="shared" si="39"/>
        <v>0</v>
      </c>
    </row>
    <row r="39" spans="2:92" ht="18" customHeight="1">
      <c r="B39" s="110">
        <f t="shared" si="14"/>
        <v>1</v>
      </c>
      <c r="C39" s="121">
        <f t="shared" si="40"/>
        <v>45682</v>
      </c>
      <c r="D39" s="122" t="str">
        <f t="shared" si="15"/>
        <v>土</v>
      </c>
      <c r="E39" s="112" t="s">
        <v>50</v>
      </c>
      <c r="F39" s="113"/>
      <c r="G39" s="112"/>
      <c r="H39" s="113"/>
      <c r="I39" s="114"/>
      <c r="J39" s="115"/>
      <c r="K39" s="114"/>
      <c r="L39" s="115"/>
      <c r="M39" s="114"/>
      <c r="N39" s="115"/>
      <c r="O39" s="114"/>
      <c r="P39" s="115"/>
      <c r="Q39" s="114"/>
      <c r="R39" s="115"/>
      <c r="S39" s="114"/>
      <c r="T39" s="115"/>
      <c r="U39" s="116">
        <f t="shared" si="0"/>
        <v>0</v>
      </c>
      <c r="V39" s="117"/>
      <c r="W39" s="116">
        <f t="shared" si="1"/>
        <v>0</v>
      </c>
      <c r="X39" s="117"/>
      <c r="Y39" s="116">
        <f t="shared" si="2"/>
        <v>0</v>
      </c>
      <c r="Z39" s="117"/>
      <c r="AA39" s="116">
        <f t="shared" si="3"/>
        <v>0</v>
      </c>
      <c r="AB39" s="117"/>
      <c r="AC39" s="116">
        <f t="shared" si="4"/>
        <v>0</v>
      </c>
      <c r="AD39" s="117"/>
      <c r="AE39" s="116">
        <f t="shared" si="5"/>
        <v>0</v>
      </c>
      <c r="AF39" s="117"/>
      <c r="AG39" s="116">
        <f t="shared" si="6"/>
        <v>0</v>
      </c>
      <c r="AH39" s="117"/>
      <c r="AI39" s="116">
        <f t="shared" si="7"/>
        <v>0</v>
      </c>
      <c r="AJ39" s="117"/>
      <c r="AK39" s="123"/>
      <c r="AL39" s="123"/>
      <c r="AM39" s="123"/>
      <c r="AN39" s="123"/>
      <c r="AO39" s="75"/>
      <c r="AP39" s="110" t="b">
        <f t="shared" si="8"/>
        <v>0</v>
      </c>
      <c r="AQ39" s="110" t="str">
        <f t="shared" si="9"/>
        <v>所定休</v>
      </c>
      <c r="AR39" s="110">
        <f t="shared" si="10"/>
        <v>0</v>
      </c>
      <c r="AS39" s="119">
        <f t="shared" si="11"/>
        <v>0</v>
      </c>
      <c r="AT39" s="119">
        <f t="shared" si="12"/>
        <v>0</v>
      </c>
      <c r="AU39" s="119">
        <f t="shared" si="16"/>
        <v>0</v>
      </c>
      <c r="AV39" s="119">
        <f t="shared" si="17"/>
        <v>0</v>
      </c>
      <c r="AW39" s="119">
        <f t="shared" si="18"/>
        <v>0</v>
      </c>
      <c r="AX39" s="119">
        <f t="shared" si="19"/>
        <v>0</v>
      </c>
      <c r="AY39" s="120">
        <f>_xlfn.FLOOR.MATH(設定!$C$9,"0:1:0")</f>
        <v>0.33333333333333337</v>
      </c>
      <c r="AZ39" s="120">
        <f>_xlfn.FLOOR.MATH(設定!$C$10,"0:1:0")</f>
        <v>0.33333333333333337</v>
      </c>
      <c r="BA39" s="120"/>
      <c r="BB39" s="120">
        <f t="shared" si="20"/>
        <v>0</v>
      </c>
      <c r="BC39" s="120">
        <f t="shared" si="21"/>
        <v>0</v>
      </c>
      <c r="BD39" s="120">
        <f t="shared" si="22"/>
        <v>0</v>
      </c>
      <c r="BE39" s="120">
        <f t="shared" si="23"/>
        <v>0</v>
      </c>
      <c r="BF39" s="120">
        <f t="shared" si="24"/>
        <v>0</v>
      </c>
      <c r="BG39" s="120">
        <f t="shared" si="25"/>
        <v>0</v>
      </c>
      <c r="BH39" s="120">
        <f t="shared" si="26"/>
        <v>0</v>
      </c>
      <c r="BI39" s="120"/>
      <c r="BJ39" s="120">
        <f>MAX(0,SUM($BB39:BB39)-$AZ39)</f>
        <v>0</v>
      </c>
      <c r="BK39" s="120">
        <f>MAX(0,SUM($BB39:BC39)-$AZ39-SUM($BJ39:BJ39))</f>
        <v>0</v>
      </c>
      <c r="BL39" s="120">
        <f>MAX(0,SUM($BB39:BD39)-$AZ39-SUM($BJ39:BK39))</f>
        <v>0</v>
      </c>
      <c r="BM39" s="120">
        <f>MAX(0,SUM($BB39:BE39)-$AZ39-SUM($BJ39:BL39))</f>
        <v>0</v>
      </c>
      <c r="BN39" s="120">
        <f>MAX(0,SUM($BB39:BF39)-$AZ39-SUM($BJ39:BM39))</f>
        <v>0</v>
      </c>
      <c r="BO39" s="120">
        <f t="shared" si="27"/>
        <v>0</v>
      </c>
      <c r="BP39" s="120">
        <f t="shared" si="28"/>
        <v>0</v>
      </c>
      <c r="BQ39" s="120"/>
      <c r="BR39" s="120">
        <f t="shared" si="29"/>
        <v>0</v>
      </c>
      <c r="BS39" s="120">
        <f t="shared" si="30"/>
        <v>0</v>
      </c>
      <c r="BT39" s="120">
        <f t="shared" si="31"/>
        <v>0</v>
      </c>
      <c r="BU39" s="120">
        <f t="shared" si="32"/>
        <v>0</v>
      </c>
      <c r="BV39" s="120">
        <f t="shared" si="33"/>
        <v>0</v>
      </c>
      <c r="BW39" s="120">
        <f t="shared" si="34"/>
        <v>0</v>
      </c>
      <c r="BX39" s="120">
        <f t="shared" si="35"/>
        <v>0</v>
      </c>
      <c r="BY39" s="120">
        <f t="shared" si="36"/>
        <v>0</v>
      </c>
      <c r="BZ39" s="110" t="b">
        <f>AND(COUNTIF(設定!$C$17:$E$17,AQ39)&gt;0,BR39&gt;0)</f>
        <v>0</v>
      </c>
      <c r="CA39" s="120" t="b">
        <f>AND(COUNTIF(設定!$C$18:$E$18,AQ39)&gt;0,BR39&gt;0)</f>
        <v>0</v>
      </c>
      <c r="CB39" s="110">
        <f t="shared" si="37"/>
        <v>0</v>
      </c>
      <c r="CC39" s="110">
        <f t="shared" si="37"/>
        <v>1</v>
      </c>
      <c r="CD39" s="110">
        <f t="shared" si="37"/>
        <v>0</v>
      </c>
      <c r="CE39" s="110">
        <f t="shared" si="13"/>
        <v>0</v>
      </c>
      <c r="CF39" s="110">
        <f t="shared" si="13"/>
        <v>0</v>
      </c>
      <c r="CG39" s="110">
        <f t="shared" si="13"/>
        <v>0</v>
      </c>
      <c r="CH39" s="110"/>
      <c r="CI39" s="110">
        <f t="shared" si="38"/>
        <v>0</v>
      </c>
      <c r="CJ39" s="110">
        <f t="shared" si="39"/>
        <v>0</v>
      </c>
      <c r="CK39" s="110">
        <f t="shared" si="39"/>
        <v>0</v>
      </c>
      <c r="CL39" s="110">
        <f t="shared" si="39"/>
        <v>0</v>
      </c>
      <c r="CM39" s="110">
        <f t="shared" si="39"/>
        <v>0</v>
      </c>
      <c r="CN39" s="110">
        <f t="shared" si="39"/>
        <v>0</v>
      </c>
    </row>
    <row r="40" spans="2:92" ht="18" customHeight="1">
      <c r="B40" s="110">
        <f t="shared" si="14"/>
        <v>1</v>
      </c>
      <c r="C40" s="121">
        <f t="shared" si="40"/>
        <v>45683</v>
      </c>
      <c r="D40" s="122" t="str">
        <f t="shared" si="15"/>
        <v>日</v>
      </c>
      <c r="E40" s="112" t="s">
        <v>49</v>
      </c>
      <c r="F40" s="113"/>
      <c r="G40" s="112"/>
      <c r="H40" s="113"/>
      <c r="I40" s="114">
        <v>0.33333333333333331</v>
      </c>
      <c r="J40" s="115"/>
      <c r="K40" s="114">
        <v>0.97916666666666663</v>
      </c>
      <c r="L40" s="115"/>
      <c r="M40" s="114"/>
      <c r="N40" s="115"/>
      <c r="O40" s="114">
        <v>8.3333333333333329E-2</v>
      </c>
      <c r="P40" s="115"/>
      <c r="Q40" s="114"/>
      <c r="R40" s="115"/>
      <c r="S40" s="114"/>
      <c r="T40" s="115"/>
      <c r="U40" s="116">
        <f t="shared" si="0"/>
        <v>0.5625</v>
      </c>
      <c r="V40" s="117"/>
      <c r="W40" s="116">
        <f t="shared" si="1"/>
        <v>0</v>
      </c>
      <c r="X40" s="117"/>
      <c r="Y40" s="116">
        <f t="shared" si="2"/>
        <v>0</v>
      </c>
      <c r="Z40" s="117"/>
      <c r="AA40" s="116">
        <f t="shared" si="3"/>
        <v>0</v>
      </c>
      <c r="AB40" s="117"/>
      <c r="AC40" s="116">
        <f t="shared" si="4"/>
        <v>0</v>
      </c>
      <c r="AD40" s="117"/>
      <c r="AE40" s="116">
        <f t="shared" si="5"/>
        <v>0</v>
      </c>
      <c r="AF40" s="117"/>
      <c r="AG40" s="116">
        <f t="shared" si="6"/>
        <v>0.5625</v>
      </c>
      <c r="AH40" s="117"/>
      <c r="AI40" s="116">
        <f t="shared" si="7"/>
        <v>6.25E-2</v>
      </c>
      <c r="AJ40" s="117"/>
      <c r="AK40" s="123"/>
      <c r="AL40" s="123"/>
      <c r="AM40" s="123"/>
      <c r="AN40" s="123"/>
      <c r="AO40" s="75"/>
      <c r="AP40" s="110" t="b">
        <f t="shared" si="8"/>
        <v>1</v>
      </c>
      <c r="AQ40" s="110" t="str">
        <f t="shared" si="9"/>
        <v>法定休</v>
      </c>
      <c r="AR40" s="110">
        <f t="shared" si="10"/>
        <v>0</v>
      </c>
      <c r="AS40" s="119">
        <f t="shared" si="11"/>
        <v>0.33333333333333337</v>
      </c>
      <c r="AT40" s="119">
        <f t="shared" si="12"/>
        <v>0.97916666666666674</v>
      </c>
      <c r="AU40" s="119">
        <f t="shared" si="16"/>
        <v>0</v>
      </c>
      <c r="AV40" s="119">
        <f t="shared" si="17"/>
        <v>8.3333333333333343E-2</v>
      </c>
      <c r="AW40" s="119">
        <f t="shared" si="18"/>
        <v>0</v>
      </c>
      <c r="AX40" s="119">
        <f t="shared" si="19"/>
        <v>0</v>
      </c>
      <c r="AY40" s="120">
        <f>_xlfn.FLOOR.MATH(設定!$C$9,"0:1:0")</f>
        <v>0.33333333333333337</v>
      </c>
      <c r="AZ40" s="120">
        <f>_xlfn.FLOOR.MATH(設定!$C$10,"0:1:0")</f>
        <v>0.33333333333333337</v>
      </c>
      <c r="BA40" s="120"/>
      <c r="BB40" s="120">
        <f t="shared" si="20"/>
        <v>0</v>
      </c>
      <c r="BC40" s="120">
        <f t="shared" si="21"/>
        <v>0.49999999999999989</v>
      </c>
      <c r="BD40" s="120">
        <f t="shared" si="22"/>
        <v>6.2500000000000111E-2</v>
      </c>
      <c r="BE40" s="120">
        <f t="shared" si="23"/>
        <v>0</v>
      </c>
      <c r="BF40" s="120">
        <f t="shared" si="24"/>
        <v>0</v>
      </c>
      <c r="BG40" s="120">
        <f t="shared" si="25"/>
        <v>0.49999999999999989</v>
      </c>
      <c r="BH40" s="120">
        <f t="shared" si="26"/>
        <v>6.2500000000000111E-2</v>
      </c>
      <c r="BI40" s="120"/>
      <c r="BJ40" s="120">
        <f>MAX(0,SUM($BB40:BB40)-$AZ40)</f>
        <v>0</v>
      </c>
      <c r="BK40" s="120">
        <f>MAX(0,SUM($BB40:BC40)-$AZ40-SUM($BJ40:BJ40))</f>
        <v>0.16666666666666652</v>
      </c>
      <c r="BL40" s="120">
        <f>MAX(0,SUM($BB40:BD40)-$AZ40-SUM($BJ40:BK40))</f>
        <v>6.2500000000000111E-2</v>
      </c>
      <c r="BM40" s="120">
        <f>MAX(0,SUM($BB40:BE40)-$AZ40-SUM($BJ40:BL40))</f>
        <v>0</v>
      </c>
      <c r="BN40" s="120">
        <f>MAX(0,SUM($BB40:BF40)-$AZ40-SUM($BJ40:BM40))</f>
        <v>0</v>
      </c>
      <c r="BO40" s="120">
        <f t="shared" si="27"/>
        <v>0.22916666666666663</v>
      </c>
      <c r="BP40" s="120">
        <f t="shared" si="28"/>
        <v>6.2500000000000111E-2</v>
      </c>
      <c r="BQ40" s="120"/>
      <c r="BR40" s="120">
        <f t="shared" si="29"/>
        <v>0.5625</v>
      </c>
      <c r="BS40" s="120">
        <f t="shared" si="30"/>
        <v>0</v>
      </c>
      <c r="BT40" s="120">
        <f t="shared" si="31"/>
        <v>0</v>
      </c>
      <c r="BU40" s="120">
        <f t="shared" si="32"/>
        <v>0</v>
      </c>
      <c r="BV40" s="120">
        <f t="shared" si="33"/>
        <v>0</v>
      </c>
      <c r="BW40" s="120">
        <f t="shared" si="34"/>
        <v>0</v>
      </c>
      <c r="BX40" s="120">
        <f t="shared" si="35"/>
        <v>0.5625</v>
      </c>
      <c r="BY40" s="120">
        <f t="shared" si="36"/>
        <v>6.25E-2</v>
      </c>
      <c r="BZ40" s="110" t="b">
        <f>AND(COUNTIF(設定!$C$17:$E$17,AQ40)&gt;0,BR40&gt;0)</f>
        <v>1</v>
      </c>
      <c r="CA40" s="120" t="b">
        <f>AND(COUNTIF(設定!$C$18:$E$18,AQ40)&gt;0,BR40&gt;0)</f>
        <v>0</v>
      </c>
      <c r="CB40" s="110">
        <f t="shared" si="37"/>
        <v>1</v>
      </c>
      <c r="CC40" s="110">
        <f t="shared" si="37"/>
        <v>0</v>
      </c>
      <c r="CD40" s="110">
        <f t="shared" si="37"/>
        <v>0</v>
      </c>
      <c r="CE40" s="110">
        <f t="shared" si="13"/>
        <v>0</v>
      </c>
      <c r="CF40" s="110">
        <f t="shared" si="13"/>
        <v>0</v>
      </c>
      <c r="CG40" s="110">
        <f t="shared" si="13"/>
        <v>0</v>
      </c>
      <c r="CH40" s="110"/>
      <c r="CI40" s="110">
        <f t="shared" si="38"/>
        <v>1</v>
      </c>
      <c r="CJ40" s="110">
        <f t="shared" si="39"/>
        <v>0</v>
      </c>
      <c r="CK40" s="110">
        <f t="shared" si="39"/>
        <v>0</v>
      </c>
      <c r="CL40" s="110">
        <f t="shared" si="39"/>
        <v>0</v>
      </c>
      <c r="CM40" s="110">
        <f t="shared" si="39"/>
        <v>0</v>
      </c>
      <c r="CN40" s="110">
        <f t="shared" si="39"/>
        <v>0</v>
      </c>
    </row>
    <row r="41" spans="2:92" ht="18" customHeight="1">
      <c r="B41" s="110">
        <f t="shared" si="14"/>
        <v>1</v>
      </c>
      <c r="C41" s="121">
        <f t="shared" si="40"/>
        <v>45684</v>
      </c>
      <c r="D41" s="122" t="str">
        <f t="shared" si="15"/>
        <v>月</v>
      </c>
      <c r="E41" s="112"/>
      <c r="F41" s="113"/>
      <c r="G41" s="112"/>
      <c r="H41" s="113"/>
      <c r="I41" s="114">
        <v>0.36458333333333331</v>
      </c>
      <c r="J41" s="115"/>
      <c r="K41" s="114">
        <v>0.83333333333333337</v>
      </c>
      <c r="L41" s="115"/>
      <c r="M41" s="114"/>
      <c r="N41" s="115"/>
      <c r="O41" s="114">
        <v>4.1666666666666664E-2</v>
      </c>
      <c r="P41" s="115"/>
      <c r="Q41" s="114"/>
      <c r="R41" s="115"/>
      <c r="S41" s="114"/>
      <c r="T41" s="115"/>
      <c r="U41" s="116">
        <f t="shared" si="0"/>
        <v>0.42708333333333337</v>
      </c>
      <c r="V41" s="117"/>
      <c r="W41" s="116">
        <f t="shared" si="1"/>
        <v>0.33333333333333337</v>
      </c>
      <c r="X41" s="117"/>
      <c r="Y41" s="116">
        <f t="shared" si="2"/>
        <v>0</v>
      </c>
      <c r="Z41" s="117"/>
      <c r="AA41" s="116">
        <f t="shared" si="3"/>
        <v>9.375E-2</v>
      </c>
      <c r="AB41" s="117"/>
      <c r="AC41" s="116">
        <f t="shared" si="4"/>
        <v>0</v>
      </c>
      <c r="AD41" s="117"/>
      <c r="AE41" s="116">
        <f t="shared" si="5"/>
        <v>0</v>
      </c>
      <c r="AF41" s="117"/>
      <c r="AG41" s="116">
        <f t="shared" si="6"/>
        <v>0</v>
      </c>
      <c r="AH41" s="117"/>
      <c r="AI41" s="116">
        <f t="shared" si="7"/>
        <v>0</v>
      </c>
      <c r="AJ41" s="117"/>
      <c r="AK41" s="123"/>
      <c r="AL41" s="123"/>
      <c r="AM41" s="123"/>
      <c r="AN41" s="123"/>
      <c r="AO41" s="75"/>
      <c r="AP41" s="110" t="b">
        <f t="shared" si="8"/>
        <v>1</v>
      </c>
      <c r="AQ41" s="110">
        <f t="shared" si="9"/>
        <v>0</v>
      </c>
      <c r="AR41" s="110">
        <f t="shared" si="10"/>
        <v>0</v>
      </c>
      <c r="AS41" s="119">
        <f t="shared" si="11"/>
        <v>0.36458333333333337</v>
      </c>
      <c r="AT41" s="119">
        <f t="shared" si="12"/>
        <v>0.83333333333333337</v>
      </c>
      <c r="AU41" s="119">
        <f t="shared" si="16"/>
        <v>0</v>
      </c>
      <c r="AV41" s="119">
        <f t="shared" si="17"/>
        <v>4.1666666666666671E-2</v>
      </c>
      <c r="AW41" s="119">
        <f t="shared" si="18"/>
        <v>0</v>
      </c>
      <c r="AX41" s="119">
        <f t="shared" si="19"/>
        <v>0</v>
      </c>
      <c r="AY41" s="120">
        <f>_xlfn.FLOOR.MATH(設定!$C$9,"0:1:0")</f>
        <v>0.33333333333333337</v>
      </c>
      <c r="AZ41" s="120">
        <f>_xlfn.FLOOR.MATH(設定!$C$10,"0:1:0")</f>
        <v>0.33333333333333337</v>
      </c>
      <c r="BA41" s="120"/>
      <c r="BB41" s="120">
        <f t="shared" si="20"/>
        <v>0</v>
      </c>
      <c r="BC41" s="120">
        <f t="shared" si="21"/>
        <v>0.42708333333333331</v>
      </c>
      <c r="BD41" s="120">
        <f t="shared" si="22"/>
        <v>0</v>
      </c>
      <c r="BE41" s="120">
        <f t="shared" si="23"/>
        <v>0</v>
      </c>
      <c r="BF41" s="120">
        <f t="shared" si="24"/>
        <v>0</v>
      </c>
      <c r="BG41" s="120">
        <f t="shared" si="25"/>
        <v>0.42708333333333331</v>
      </c>
      <c r="BH41" s="120">
        <f t="shared" si="26"/>
        <v>0</v>
      </c>
      <c r="BI41" s="120"/>
      <c r="BJ41" s="120">
        <f>MAX(0,SUM($BB41:BB41)-$AZ41)</f>
        <v>0</v>
      </c>
      <c r="BK41" s="120">
        <f>MAX(0,SUM($BB41:BC41)-$AZ41-SUM($BJ41:BJ41))</f>
        <v>9.3749999999999944E-2</v>
      </c>
      <c r="BL41" s="120">
        <f>MAX(0,SUM($BB41:BD41)-$AZ41-SUM($BJ41:BK41))</f>
        <v>0</v>
      </c>
      <c r="BM41" s="120">
        <f>MAX(0,SUM($BB41:BE41)-$AZ41-SUM($BJ41:BL41))</f>
        <v>0</v>
      </c>
      <c r="BN41" s="120">
        <f>MAX(0,SUM($BB41:BF41)-$AZ41-SUM($BJ41:BM41))</f>
        <v>0</v>
      </c>
      <c r="BO41" s="120">
        <f t="shared" si="27"/>
        <v>9.3749999999999944E-2</v>
      </c>
      <c r="BP41" s="120">
        <f t="shared" si="28"/>
        <v>0</v>
      </c>
      <c r="BQ41" s="120"/>
      <c r="BR41" s="120">
        <f t="shared" si="29"/>
        <v>0.42708333333333337</v>
      </c>
      <c r="BS41" s="120">
        <f t="shared" si="30"/>
        <v>0.33333333333333337</v>
      </c>
      <c r="BT41" s="120">
        <f t="shared" si="31"/>
        <v>0</v>
      </c>
      <c r="BU41" s="120">
        <f t="shared" si="32"/>
        <v>9.375E-2</v>
      </c>
      <c r="BV41" s="120">
        <f t="shared" si="33"/>
        <v>0</v>
      </c>
      <c r="BW41" s="120">
        <f t="shared" si="34"/>
        <v>0</v>
      </c>
      <c r="BX41" s="120">
        <f t="shared" si="35"/>
        <v>0</v>
      </c>
      <c r="BY41" s="120">
        <f t="shared" si="36"/>
        <v>0</v>
      </c>
      <c r="BZ41" s="110" t="b">
        <f>AND(COUNTIF(設定!$C$17:$E$17,AQ41)&gt;0,BR41&gt;0)</f>
        <v>0</v>
      </c>
      <c r="CA41" s="120" t="b">
        <f>AND(COUNTIF(設定!$C$18:$E$18,AQ41)&gt;0,BR41&gt;0)</f>
        <v>0</v>
      </c>
      <c r="CB41" s="110">
        <f t="shared" si="37"/>
        <v>0</v>
      </c>
      <c r="CC41" s="110">
        <f t="shared" si="37"/>
        <v>0</v>
      </c>
      <c r="CD41" s="110">
        <f t="shared" si="37"/>
        <v>0</v>
      </c>
      <c r="CE41" s="110">
        <f t="shared" si="13"/>
        <v>0</v>
      </c>
      <c r="CF41" s="110">
        <f t="shared" si="13"/>
        <v>0</v>
      </c>
      <c r="CG41" s="110">
        <f t="shared" si="13"/>
        <v>0</v>
      </c>
      <c r="CH41" s="110"/>
      <c r="CI41" s="110">
        <f t="shared" si="38"/>
        <v>1</v>
      </c>
      <c r="CJ41" s="110">
        <f t="shared" si="39"/>
        <v>0</v>
      </c>
      <c r="CK41" s="110">
        <f t="shared" si="39"/>
        <v>0</v>
      </c>
      <c r="CL41" s="110">
        <f t="shared" si="39"/>
        <v>0</v>
      </c>
      <c r="CM41" s="110">
        <f t="shared" si="39"/>
        <v>0</v>
      </c>
      <c r="CN41" s="110">
        <f t="shared" si="39"/>
        <v>0</v>
      </c>
    </row>
    <row r="42" spans="2:92" ht="18" customHeight="1">
      <c r="B42" s="110">
        <f t="shared" si="14"/>
        <v>1</v>
      </c>
      <c r="C42" s="121">
        <f t="shared" si="40"/>
        <v>45685</v>
      </c>
      <c r="D42" s="122" t="str">
        <f t="shared" si="15"/>
        <v>火</v>
      </c>
      <c r="E42" s="112"/>
      <c r="F42" s="113"/>
      <c r="G42" s="112"/>
      <c r="H42" s="113"/>
      <c r="I42" s="114">
        <v>0.375</v>
      </c>
      <c r="J42" s="115"/>
      <c r="K42" s="114">
        <v>0.79166666666666663</v>
      </c>
      <c r="L42" s="115"/>
      <c r="M42" s="114"/>
      <c r="N42" s="115"/>
      <c r="O42" s="114">
        <v>4.1666666666666664E-2</v>
      </c>
      <c r="P42" s="115"/>
      <c r="Q42" s="114"/>
      <c r="R42" s="115"/>
      <c r="S42" s="114"/>
      <c r="T42" s="115"/>
      <c r="U42" s="116">
        <f t="shared" si="0"/>
        <v>0.375</v>
      </c>
      <c r="V42" s="117"/>
      <c r="W42" s="116">
        <f t="shared" si="1"/>
        <v>0.33333333333333337</v>
      </c>
      <c r="X42" s="117"/>
      <c r="Y42" s="116">
        <f t="shared" si="2"/>
        <v>0</v>
      </c>
      <c r="Z42" s="117"/>
      <c r="AA42" s="116">
        <f t="shared" si="3"/>
        <v>4.1666666666666671E-2</v>
      </c>
      <c r="AB42" s="117"/>
      <c r="AC42" s="116">
        <f t="shared" si="4"/>
        <v>0</v>
      </c>
      <c r="AD42" s="117"/>
      <c r="AE42" s="116">
        <f t="shared" si="5"/>
        <v>0</v>
      </c>
      <c r="AF42" s="117"/>
      <c r="AG42" s="116">
        <f t="shared" si="6"/>
        <v>0</v>
      </c>
      <c r="AH42" s="117"/>
      <c r="AI42" s="116">
        <f t="shared" si="7"/>
        <v>0</v>
      </c>
      <c r="AJ42" s="117"/>
      <c r="AK42" s="123"/>
      <c r="AL42" s="123"/>
      <c r="AM42" s="123"/>
      <c r="AN42" s="123"/>
      <c r="AO42" s="75"/>
      <c r="AP42" s="110" t="b">
        <f t="shared" si="8"/>
        <v>1</v>
      </c>
      <c r="AQ42" s="110">
        <f t="shared" si="9"/>
        <v>0</v>
      </c>
      <c r="AR42" s="110">
        <f t="shared" si="10"/>
        <v>0</v>
      </c>
      <c r="AS42" s="119">
        <f t="shared" si="11"/>
        <v>0.375</v>
      </c>
      <c r="AT42" s="119">
        <f t="shared" si="12"/>
        <v>0.79166666666666674</v>
      </c>
      <c r="AU42" s="119">
        <f t="shared" si="16"/>
        <v>0</v>
      </c>
      <c r="AV42" s="119">
        <f t="shared" si="17"/>
        <v>4.1666666666666671E-2</v>
      </c>
      <c r="AW42" s="119">
        <f t="shared" si="18"/>
        <v>0</v>
      </c>
      <c r="AX42" s="119">
        <f t="shared" si="19"/>
        <v>0</v>
      </c>
      <c r="AY42" s="120">
        <f>_xlfn.FLOOR.MATH(設定!$C$9,"0:1:0")</f>
        <v>0.33333333333333337</v>
      </c>
      <c r="AZ42" s="120">
        <f>_xlfn.FLOOR.MATH(設定!$C$10,"0:1:0")</f>
        <v>0.33333333333333337</v>
      </c>
      <c r="BA42" s="120"/>
      <c r="BB42" s="120">
        <f t="shared" si="20"/>
        <v>0</v>
      </c>
      <c r="BC42" s="120">
        <f t="shared" si="21"/>
        <v>0.37500000000000006</v>
      </c>
      <c r="BD42" s="120">
        <f t="shared" si="22"/>
        <v>0</v>
      </c>
      <c r="BE42" s="120">
        <f t="shared" si="23"/>
        <v>0</v>
      </c>
      <c r="BF42" s="120">
        <f t="shared" si="24"/>
        <v>0</v>
      </c>
      <c r="BG42" s="120">
        <f t="shared" si="25"/>
        <v>0.37500000000000006</v>
      </c>
      <c r="BH42" s="120">
        <f t="shared" si="26"/>
        <v>0</v>
      </c>
      <c r="BI42" s="120"/>
      <c r="BJ42" s="120">
        <f>MAX(0,SUM($BB42:BB42)-$AZ42)</f>
        <v>0</v>
      </c>
      <c r="BK42" s="120">
        <f>MAX(0,SUM($BB42:BC42)-$AZ42-SUM($BJ42:BJ42))</f>
        <v>4.1666666666666685E-2</v>
      </c>
      <c r="BL42" s="120">
        <f>MAX(0,SUM($BB42:BD42)-$AZ42-SUM($BJ42:BK42))</f>
        <v>0</v>
      </c>
      <c r="BM42" s="120">
        <f>MAX(0,SUM($BB42:BE42)-$AZ42-SUM($BJ42:BL42))</f>
        <v>0</v>
      </c>
      <c r="BN42" s="120">
        <f>MAX(0,SUM($BB42:BF42)-$AZ42-SUM($BJ42:BM42))</f>
        <v>0</v>
      </c>
      <c r="BO42" s="120">
        <f t="shared" si="27"/>
        <v>4.1666666666666685E-2</v>
      </c>
      <c r="BP42" s="120">
        <f t="shared" si="28"/>
        <v>0</v>
      </c>
      <c r="BQ42" s="120"/>
      <c r="BR42" s="120">
        <f t="shared" si="29"/>
        <v>0.375</v>
      </c>
      <c r="BS42" s="120">
        <f t="shared" si="30"/>
        <v>0.33333333333333337</v>
      </c>
      <c r="BT42" s="120">
        <f t="shared" si="31"/>
        <v>0</v>
      </c>
      <c r="BU42" s="120">
        <f t="shared" si="32"/>
        <v>4.1666666666666671E-2</v>
      </c>
      <c r="BV42" s="120">
        <f t="shared" si="33"/>
        <v>0</v>
      </c>
      <c r="BW42" s="120">
        <f t="shared" si="34"/>
        <v>0</v>
      </c>
      <c r="BX42" s="120">
        <f t="shared" si="35"/>
        <v>0</v>
      </c>
      <c r="BY42" s="120">
        <f t="shared" si="36"/>
        <v>0</v>
      </c>
      <c r="BZ42" s="110" t="b">
        <f>AND(COUNTIF(設定!$C$17:$E$17,AQ42)&gt;0,BR42&gt;0)</f>
        <v>0</v>
      </c>
      <c r="CA42" s="120" t="b">
        <f>AND(COUNTIF(設定!$C$18:$E$18,AQ42)&gt;0,BR42&gt;0)</f>
        <v>0</v>
      </c>
      <c r="CB42" s="110">
        <f t="shared" si="37"/>
        <v>0</v>
      </c>
      <c r="CC42" s="110">
        <f t="shared" si="37"/>
        <v>0</v>
      </c>
      <c r="CD42" s="110">
        <f t="shared" si="37"/>
        <v>0</v>
      </c>
      <c r="CE42" s="110">
        <f t="shared" si="13"/>
        <v>0</v>
      </c>
      <c r="CF42" s="110">
        <f t="shared" si="13"/>
        <v>0</v>
      </c>
      <c r="CG42" s="110">
        <f t="shared" si="13"/>
        <v>0</v>
      </c>
      <c r="CH42" s="110"/>
      <c r="CI42" s="110">
        <f t="shared" si="38"/>
        <v>1</v>
      </c>
      <c r="CJ42" s="110">
        <f t="shared" si="39"/>
        <v>0</v>
      </c>
      <c r="CK42" s="110">
        <f t="shared" si="39"/>
        <v>0</v>
      </c>
      <c r="CL42" s="110">
        <f t="shared" si="39"/>
        <v>0</v>
      </c>
      <c r="CM42" s="110">
        <f t="shared" si="39"/>
        <v>0</v>
      </c>
      <c r="CN42" s="110">
        <f t="shared" si="39"/>
        <v>0</v>
      </c>
    </row>
    <row r="43" spans="2:92" ht="18" customHeight="1">
      <c r="B43" s="110">
        <f>IF(C43&lt;&gt;"",MONTH(C43),"")</f>
        <v>1</v>
      </c>
      <c r="C43" s="121">
        <f>IF(AND(MONTH($C$42+1)&lt;&gt;MONTH($C$15),DAY($C$42+1)&gt;=DAY($C$15)),"",$C$42+1)</f>
        <v>45686</v>
      </c>
      <c r="D43" s="122" t="str">
        <f t="shared" si="15"/>
        <v>水</v>
      </c>
      <c r="E43" s="112"/>
      <c r="F43" s="113"/>
      <c r="G43" s="112"/>
      <c r="H43" s="113"/>
      <c r="I43" s="114">
        <v>0.36458333333333331</v>
      </c>
      <c r="J43" s="115"/>
      <c r="K43" s="114">
        <v>0.78125</v>
      </c>
      <c r="L43" s="115"/>
      <c r="M43" s="114"/>
      <c r="N43" s="115"/>
      <c r="O43" s="114">
        <v>4.1666666666666664E-2</v>
      </c>
      <c r="P43" s="115"/>
      <c r="Q43" s="114"/>
      <c r="R43" s="115"/>
      <c r="S43" s="114"/>
      <c r="T43" s="115"/>
      <c r="U43" s="116">
        <f t="shared" si="0"/>
        <v>0.375</v>
      </c>
      <c r="V43" s="117"/>
      <c r="W43" s="116">
        <f t="shared" si="1"/>
        <v>0.33333333333333337</v>
      </c>
      <c r="X43" s="117"/>
      <c r="Y43" s="116">
        <f t="shared" si="2"/>
        <v>0</v>
      </c>
      <c r="Z43" s="117"/>
      <c r="AA43" s="116">
        <f t="shared" si="3"/>
        <v>4.1666666666666671E-2</v>
      </c>
      <c r="AB43" s="117"/>
      <c r="AC43" s="116">
        <f t="shared" si="4"/>
        <v>0</v>
      </c>
      <c r="AD43" s="117"/>
      <c r="AE43" s="116">
        <f t="shared" si="5"/>
        <v>0</v>
      </c>
      <c r="AF43" s="117"/>
      <c r="AG43" s="116">
        <f t="shared" si="6"/>
        <v>0</v>
      </c>
      <c r="AH43" s="117"/>
      <c r="AI43" s="116">
        <f t="shared" si="7"/>
        <v>0</v>
      </c>
      <c r="AJ43" s="117"/>
      <c r="AK43" s="123"/>
      <c r="AL43" s="123"/>
      <c r="AM43" s="123"/>
      <c r="AN43" s="123"/>
      <c r="AO43" s="75"/>
      <c r="AP43" s="110" t="b">
        <f t="shared" si="8"/>
        <v>1</v>
      </c>
      <c r="AQ43" s="110">
        <f t="shared" si="9"/>
        <v>0</v>
      </c>
      <c r="AR43" s="110">
        <f t="shared" si="10"/>
        <v>0</v>
      </c>
      <c r="AS43" s="119">
        <f t="shared" si="11"/>
        <v>0.36458333333333337</v>
      </c>
      <c r="AT43" s="119">
        <f t="shared" si="12"/>
        <v>0.78125</v>
      </c>
      <c r="AU43" s="119">
        <f t="shared" si="16"/>
        <v>0</v>
      </c>
      <c r="AV43" s="119">
        <f t="shared" si="17"/>
        <v>4.1666666666666671E-2</v>
      </c>
      <c r="AW43" s="119">
        <f t="shared" si="18"/>
        <v>0</v>
      </c>
      <c r="AX43" s="119">
        <f t="shared" si="19"/>
        <v>0</v>
      </c>
      <c r="AY43" s="120">
        <f>_xlfn.FLOOR.MATH(設定!$C$9,"0:1:0")</f>
        <v>0.33333333333333337</v>
      </c>
      <c r="AZ43" s="120">
        <f>_xlfn.FLOOR.MATH(設定!$C$10,"0:1:0")</f>
        <v>0.33333333333333337</v>
      </c>
      <c r="BA43" s="120"/>
      <c r="BB43" s="120">
        <f t="shared" si="20"/>
        <v>0</v>
      </c>
      <c r="BC43" s="120">
        <f t="shared" si="21"/>
        <v>0.37499999999999994</v>
      </c>
      <c r="BD43" s="120">
        <f t="shared" si="22"/>
        <v>0</v>
      </c>
      <c r="BE43" s="120">
        <f t="shared" si="23"/>
        <v>0</v>
      </c>
      <c r="BF43" s="120">
        <f t="shared" si="24"/>
        <v>0</v>
      </c>
      <c r="BG43" s="120">
        <f t="shared" si="25"/>
        <v>0.37499999999999994</v>
      </c>
      <c r="BH43" s="120">
        <f t="shared" si="26"/>
        <v>0</v>
      </c>
      <c r="BI43" s="120"/>
      <c r="BJ43" s="120">
        <f>MAX(0,SUM($BB43:BB43)-$AZ43)</f>
        <v>0</v>
      </c>
      <c r="BK43" s="120">
        <f>MAX(0,SUM($BB43:BC43)-$AZ43-SUM($BJ43:BJ43))</f>
        <v>4.1666666666666574E-2</v>
      </c>
      <c r="BL43" s="120">
        <f>MAX(0,SUM($BB43:BD43)-$AZ43-SUM($BJ43:BK43))</f>
        <v>0</v>
      </c>
      <c r="BM43" s="120">
        <f>MAX(0,SUM($BB43:BE43)-$AZ43-SUM($BJ43:BL43))</f>
        <v>0</v>
      </c>
      <c r="BN43" s="120">
        <f>MAX(0,SUM($BB43:BF43)-$AZ43-SUM($BJ43:BM43))</f>
        <v>0</v>
      </c>
      <c r="BO43" s="120">
        <f t="shared" si="27"/>
        <v>4.1666666666666574E-2</v>
      </c>
      <c r="BP43" s="120">
        <f t="shared" si="28"/>
        <v>0</v>
      </c>
      <c r="BQ43" s="120"/>
      <c r="BR43" s="120">
        <f t="shared" si="29"/>
        <v>0.375</v>
      </c>
      <c r="BS43" s="120">
        <f t="shared" si="30"/>
        <v>0.33333333333333337</v>
      </c>
      <c r="BT43" s="120">
        <f t="shared" si="31"/>
        <v>0</v>
      </c>
      <c r="BU43" s="120">
        <f t="shared" si="32"/>
        <v>4.1666666666666671E-2</v>
      </c>
      <c r="BV43" s="120">
        <f t="shared" si="33"/>
        <v>0</v>
      </c>
      <c r="BW43" s="120">
        <f t="shared" si="34"/>
        <v>0</v>
      </c>
      <c r="BX43" s="120">
        <f t="shared" si="35"/>
        <v>0</v>
      </c>
      <c r="BY43" s="120">
        <f t="shared" si="36"/>
        <v>0</v>
      </c>
      <c r="BZ43" s="110" t="b">
        <f>AND(COUNTIF(設定!$C$17:$E$17,AQ43)&gt;0,BR43&gt;0)</f>
        <v>0</v>
      </c>
      <c r="CA43" s="120" t="b">
        <f>AND(COUNTIF(設定!$C$18:$E$18,AQ43)&gt;0,BR43&gt;0)</f>
        <v>0</v>
      </c>
      <c r="CB43" s="110">
        <f t="shared" si="37"/>
        <v>0</v>
      </c>
      <c r="CC43" s="110">
        <f t="shared" si="37"/>
        <v>0</v>
      </c>
      <c r="CD43" s="110">
        <f t="shared" si="37"/>
        <v>0</v>
      </c>
      <c r="CE43" s="110">
        <f t="shared" si="13"/>
        <v>0</v>
      </c>
      <c r="CF43" s="110">
        <f t="shared" si="13"/>
        <v>0</v>
      </c>
      <c r="CG43" s="110">
        <f t="shared" si="13"/>
        <v>0</v>
      </c>
      <c r="CH43" s="110"/>
      <c r="CI43" s="110">
        <f t="shared" si="38"/>
        <v>1</v>
      </c>
      <c r="CJ43" s="110">
        <f t="shared" si="39"/>
        <v>0</v>
      </c>
      <c r="CK43" s="110">
        <f t="shared" si="39"/>
        <v>0</v>
      </c>
      <c r="CL43" s="110">
        <f t="shared" si="39"/>
        <v>0</v>
      </c>
      <c r="CM43" s="110">
        <f t="shared" si="39"/>
        <v>0</v>
      </c>
      <c r="CN43" s="110">
        <f t="shared" si="39"/>
        <v>0</v>
      </c>
    </row>
    <row r="44" spans="2:92" ht="18" customHeight="1">
      <c r="B44" s="110">
        <f t="shared" si="14"/>
        <v>1</v>
      </c>
      <c r="C44" s="121">
        <f>IF(AND(MONTH($C$42+2)&lt;&gt;MONTH($C$15),DAY($C$42+2)&gt;=DAY($C$15)),"",$C$42+2)</f>
        <v>45687</v>
      </c>
      <c r="D44" s="122" t="str">
        <f t="shared" si="15"/>
        <v>木</v>
      </c>
      <c r="E44" s="112"/>
      <c r="F44" s="113"/>
      <c r="G44" s="112"/>
      <c r="H44" s="113"/>
      <c r="I44" s="114">
        <v>0.79166666666666663</v>
      </c>
      <c r="J44" s="115"/>
      <c r="K44" s="114">
        <v>0.10416666666666667</v>
      </c>
      <c r="L44" s="115"/>
      <c r="M44" s="114"/>
      <c r="N44" s="115"/>
      <c r="O44" s="114">
        <v>2.0833333333333332E-2</v>
      </c>
      <c r="P44" s="115"/>
      <c r="Q44" s="114">
        <v>4.1666666666666664E-2</v>
      </c>
      <c r="R44" s="115"/>
      <c r="S44" s="114"/>
      <c r="T44" s="115"/>
      <c r="U44" s="116">
        <f t="shared" si="0"/>
        <v>0.25</v>
      </c>
      <c r="V44" s="117"/>
      <c r="W44" s="116">
        <f t="shared" si="1"/>
        <v>0.25</v>
      </c>
      <c r="X44" s="117"/>
      <c r="Y44" s="116">
        <f t="shared" si="2"/>
        <v>0</v>
      </c>
      <c r="Z44" s="117"/>
      <c r="AA44" s="116">
        <f t="shared" si="3"/>
        <v>0</v>
      </c>
      <c r="AB44" s="117"/>
      <c r="AC44" s="116">
        <f t="shared" si="4"/>
        <v>0.14583333333333334</v>
      </c>
      <c r="AD44" s="117"/>
      <c r="AE44" s="116">
        <f t="shared" si="5"/>
        <v>0</v>
      </c>
      <c r="AF44" s="117"/>
      <c r="AG44" s="116">
        <f t="shared" si="6"/>
        <v>0</v>
      </c>
      <c r="AH44" s="117"/>
      <c r="AI44" s="116">
        <f t="shared" si="7"/>
        <v>0</v>
      </c>
      <c r="AJ44" s="117"/>
      <c r="AK44" s="123"/>
      <c r="AL44" s="123"/>
      <c r="AM44" s="123"/>
      <c r="AN44" s="123"/>
      <c r="AO44" s="75"/>
      <c r="AP44" s="110" t="b">
        <f t="shared" si="8"/>
        <v>1</v>
      </c>
      <c r="AQ44" s="110">
        <f t="shared" si="9"/>
        <v>0</v>
      </c>
      <c r="AR44" s="110">
        <f t="shared" si="10"/>
        <v>0</v>
      </c>
      <c r="AS44" s="119">
        <f t="shared" si="11"/>
        <v>0.79166666666666674</v>
      </c>
      <c r="AT44" s="119">
        <f t="shared" si="12"/>
        <v>1.1041666666666667</v>
      </c>
      <c r="AU44" s="119">
        <f t="shared" si="16"/>
        <v>0</v>
      </c>
      <c r="AV44" s="119">
        <f t="shared" si="17"/>
        <v>2.0833333333333336E-2</v>
      </c>
      <c r="AW44" s="119">
        <f t="shared" si="18"/>
        <v>4.1666666666666671E-2</v>
      </c>
      <c r="AX44" s="119">
        <f t="shared" si="19"/>
        <v>0</v>
      </c>
      <c r="AY44" s="120">
        <f>_xlfn.FLOOR.MATH(設定!$C$9,"0:1:0")</f>
        <v>0.33333333333333337</v>
      </c>
      <c r="AZ44" s="120">
        <f>_xlfn.FLOOR.MATH(設定!$C$10,"0:1:0")</f>
        <v>0.33333333333333337</v>
      </c>
      <c r="BA44" s="120"/>
      <c r="BB44" s="120">
        <f t="shared" si="20"/>
        <v>0</v>
      </c>
      <c r="BC44" s="120">
        <f t="shared" si="21"/>
        <v>0.10416666666666655</v>
      </c>
      <c r="BD44" s="120">
        <f t="shared" si="22"/>
        <v>0.14583333333333343</v>
      </c>
      <c r="BE44" s="120">
        <f t="shared" si="23"/>
        <v>0</v>
      </c>
      <c r="BF44" s="120">
        <f t="shared" si="24"/>
        <v>0</v>
      </c>
      <c r="BG44" s="120">
        <f t="shared" si="25"/>
        <v>0.10416666666666655</v>
      </c>
      <c r="BH44" s="120">
        <f t="shared" si="26"/>
        <v>0.14583333333333343</v>
      </c>
      <c r="BI44" s="120"/>
      <c r="BJ44" s="120">
        <f>MAX(0,SUM($BB44:BB44)-$AZ44)</f>
        <v>0</v>
      </c>
      <c r="BK44" s="120">
        <f>MAX(0,SUM($BB44:BC44)-$AZ44-SUM($BJ44:BJ44))</f>
        <v>0</v>
      </c>
      <c r="BL44" s="120">
        <f>MAX(0,SUM($BB44:BD44)-$AZ44-SUM($BJ44:BK44))</f>
        <v>0</v>
      </c>
      <c r="BM44" s="120">
        <f>MAX(0,SUM($BB44:BE44)-$AZ44-SUM($BJ44:BL44))</f>
        <v>0</v>
      </c>
      <c r="BN44" s="120">
        <f>MAX(0,SUM($BB44:BF44)-$AZ44-SUM($BJ44:BM44))</f>
        <v>0</v>
      </c>
      <c r="BO44" s="120">
        <f t="shared" si="27"/>
        <v>0</v>
      </c>
      <c r="BP44" s="120">
        <f t="shared" si="28"/>
        <v>0</v>
      </c>
      <c r="BQ44" s="120"/>
      <c r="BR44" s="120">
        <f t="shared" si="29"/>
        <v>0.25</v>
      </c>
      <c r="BS44" s="120">
        <f t="shared" si="30"/>
        <v>0.25</v>
      </c>
      <c r="BT44" s="120">
        <f t="shared" si="31"/>
        <v>0</v>
      </c>
      <c r="BU44" s="120">
        <f t="shared" si="32"/>
        <v>0</v>
      </c>
      <c r="BV44" s="120">
        <f t="shared" si="33"/>
        <v>0.14583333333333334</v>
      </c>
      <c r="BW44" s="120">
        <f t="shared" si="34"/>
        <v>0</v>
      </c>
      <c r="BX44" s="120">
        <f t="shared" si="35"/>
        <v>0</v>
      </c>
      <c r="BY44" s="120">
        <f t="shared" si="36"/>
        <v>0</v>
      </c>
      <c r="BZ44" s="110" t="b">
        <f>AND(COUNTIF(設定!$C$17:$E$17,AQ44)&gt;0,BR44&gt;0)</f>
        <v>0</v>
      </c>
      <c r="CA44" s="120" t="b">
        <f>AND(COUNTIF(設定!$C$18:$E$18,AQ44)&gt;0,BR44&gt;0)</f>
        <v>0</v>
      </c>
      <c r="CB44" s="110">
        <f t="shared" si="37"/>
        <v>0</v>
      </c>
      <c r="CC44" s="110">
        <f t="shared" si="37"/>
        <v>0</v>
      </c>
      <c r="CD44" s="110">
        <f t="shared" si="37"/>
        <v>0</v>
      </c>
      <c r="CE44" s="110">
        <f t="shared" si="13"/>
        <v>0</v>
      </c>
      <c r="CF44" s="110">
        <f t="shared" si="13"/>
        <v>0</v>
      </c>
      <c r="CG44" s="110">
        <f t="shared" si="13"/>
        <v>0</v>
      </c>
      <c r="CH44" s="110"/>
      <c r="CI44" s="110">
        <f t="shared" si="38"/>
        <v>1</v>
      </c>
      <c r="CJ44" s="110">
        <f t="shared" si="39"/>
        <v>0</v>
      </c>
      <c r="CK44" s="110">
        <f t="shared" si="39"/>
        <v>0</v>
      </c>
      <c r="CL44" s="110">
        <f t="shared" si="39"/>
        <v>0</v>
      </c>
      <c r="CM44" s="110">
        <f t="shared" si="39"/>
        <v>0</v>
      </c>
      <c r="CN44" s="110">
        <f t="shared" si="39"/>
        <v>0</v>
      </c>
    </row>
    <row r="45" spans="2:92" ht="18" customHeight="1">
      <c r="B45" s="110">
        <f t="shared" si="14"/>
        <v>1</v>
      </c>
      <c r="C45" s="121">
        <f>IF(AND(MONTH($C$42+3)&lt;&gt;MONTH($C$15),DAY($C$42+3)&gt;=DAY($C$15)),"",$C$42+3)</f>
        <v>45688</v>
      </c>
      <c r="D45" s="122" t="str">
        <f t="shared" si="15"/>
        <v>金</v>
      </c>
      <c r="E45" s="112"/>
      <c r="F45" s="113"/>
      <c r="G45" s="112"/>
      <c r="H45" s="113"/>
      <c r="I45" s="114">
        <v>0.35416666666666669</v>
      </c>
      <c r="J45" s="115"/>
      <c r="K45" s="114">
        <v>0.75</v>
      </c>
      <c r="L45" s="115"/>
      <c r="M45" s="114"/>
      <c r="N45" s="115"/>
      <c r="O45" s="114">
        <v>4.1666666666666664E-2</v>
      </c>
      <c r="P45" s="115"/>
      <c r="Q45" s="114"/>
      <c r="R45" s="115"/>
      <c r="S45" s="114"/>
      <c r="T45" s="115"/>
      <c r="U45" s="116">
        <f t="shared" si="0"/>
        <v>0.35416666666666669</v>
      </c>
      <c r="V45" s="117"/>
      <c r="W45" s="116">
        <f t="shared" si="1"/>
        <v>0.33333333333333337</v>
      </c>
      <c r="X45" s="117"/>
      <c r="Y45" s="116">
        <f t="shared" si="2"/>
        <v>0</v>
      </c>
      <c r="Z45" s="117"/>
      <c r="AA45" s="116">
        <f t="shared" si="3"/>
        <v>2.0833333333333336E-2</v>
      </c>
      <c r="AB45" s="117"/>
      <c r="AC45" s="116">
        <f t="shared" si="4"/>
        <v>0</v>
      </c>
      <c r="AD45" s="117"/>
      <c r="AE45" s="116">
        <f t="shared" si="5"/>
        <v>0</v>
      </c>
      <c r="AF45" s="117"/>
      <c r="AG45" s="116">
        <f t="shared" si="6"/>
        <v>0</v>
      </c>
      <c r="AH45" s="117"/>
      <c r="AI45" s="116">
        <f t="shared" si="7"/>
        <v>0</v>
      </c>
      <c r="AJ45" s="117"/>
      <c r="AK45" s="123"/>
      <c r="AL45" s="123"/>
      <c r="AM45" s="123"/>
      <c r="AN45" s="123"/>
      <c r="AO45" s="75"/>
      <c r="AP45" s="110" t="b">
        <f t="shared" si="8"/>
        <v>1</v>
      </c>
      <c r="AQ45" s="110">
        <f t="shared" si="9"/>
        <v>0</v>
      </c>
      <c r="AR45" s="110">
        <f t="shared" si="10"/>
        <v>0</v>
      </c>
      <c r="AS45" s="119">
        <f t="shared" si="11"/>
        <v>0.35416666666666669</v>
      </c>
      <c r="AT45" s="119">
        <f t="shared" si="12"/>
        <v>0.75</v>
      </c>
      <c r="AU45" s="119">
        <f t="shared" si="16"/>
        <v>0</v>
      </c>
      <c r="AV45" s="119">
        <f t="shared" si="17"/>
        <v>4.1666666666666671E-2</v>
      </c>
      <c r="AW45" s="119">
        <f t="shared" si="18"/>
        <v>0</v>
      </c>
      <c r="AX45" s="119">
        <f t="shared" si="19"/>
        <v>0</v>
      </c>
      <c r="AY45" s="120">
        <f>_xlfn.FLOOR.MATH(設定!$C$9,"0:1:0")</f>
        <v>0.33333333333333337</v>
      </c>
      <c r="AZ45" s="120">
        <f>_xlfn.FLOOR.MATH(設定!$C$10,"0:1:0")</f>
        <v>0.33333333333333337</v>
      </c>
      <c r="BA45" s="120"/>
      <c r="BB45" s="120">
        <f t="shared" si="20"/>
        <v>0</v>
      </c>
      <c r="BC45" s="120">
        <f t="shared" si="21"/>
        <v>0.35416666666666663</v>
      </c>
      <c r="BD45" s="120">
        <f t="shared" si="22"/>
        <v>0</v>
      </c>
      <c r="BE45" s="120">
        <f t="shared" si="23"/>
        <v>0</v>
      </c>
      <c r="BF45" s="120">
        <f t="shared" si="24"/>
        <v>0</v>
      </c>
      <c r="BG45" s="120">
        <f t="shared" si="25"/>
        <v>0.35416666666666663</v>
      </c>
      <c r="BH45" s="120">
        <f t="shared" si="26"/>
        <v>0</v>
      </c>
      <c r="BI45" s="120"/>
      <c r="BJ45" s="120">
        <f>MAX(0,SUM($BB45:BB45)-$AZ45)</f>
        <v>0</v>
      </c>
      <c r="BK45" s="120">
        <f>MAX(0,SUM($BB45:BC45)-$AZ45-SUM($BJ45:BJ45))</f>
        <v>2.0833333333333259E-2</v>
      </c>
      <c r="BL45" s="120">
        <f>MAX(0,SUM($BB45:BD45)-$AZ45-SUM($BJ45:BK45))</f>
        <v>0</v>
      </c>
      <c r="BM45" s="120">
        <f>MAX(0,SUM($BB45:BE45)-$AZ45-SUM($BJ45:BL45))</f>
        <v>0</v>
      </c>
      <c r="BN45" s="120">
        <f>MAX(0,SUM($BB45:BF45)-$AZ45-SUM($BJ45:BM45))</f>
        <v>0</v>
      </c>
      <c r="BO45" s="120">
        <f t="shared" si="27"/>
        <v>2.0833333333333259E-2</v>
      </c>
      <c r="BP45" s="120">
        <f t="shared" si="28"/>
        <v>0</v>
      </c>
      <c r="BQ45" s="120"/>
      <c r="BR45" s="120">
        <f t="shared" si="29"/>
        <v>0.35416666666666669</v>
      </c>
      <c r="BS45" s="120">
        <f t="shared" si="30"/>
        <v>0.33333333333333337</v>
      </c>
      <c r="BT45" s="120">
        <f t="shared" si="31"/>
        <v>0</v>
      </c>
      <c r="BU45" s="120">
        <f t="shared" si="32"/>
        <v>2.0833333333333336E-2</v>
      </c>
      <c r="BV45" s="120">
        <f t="shared" si="33"/>
        <v>0</v>
      </c>
      <c r="BW45" s="120">
        <f t="shared" si="34"/>
        <v>0</v>
      </c>
      <c r="BX45" s="120">
        <f t="shared" si="35"/>
        <v>0</v>
      </c>
      <c r="BY45" s="120">
        <f t="shared" si="36"/>
        <v>0</v>
      </c>
      <c r="BZ45" s="110" t="b">
        <f>AND(COUNTIF(設定!$C$17:$E$17,AQ45)&gt;0,BR45&gt;0)</f>
        <v>0</v>
      </c>
      <c r="CA45" s="120" t="b">
        <f>AND(COUNTIF(設定!$C$18:$E$18,AQ45)&gt;0,BR45&gt;0)</f>
        <v>0</v>
      </c>
      <c r="CB45" s="110">
        <f t="shared" si="37"/>
        <v>0</v>
      </c>
      <c r="CC45" s="110">
        <f t="shared" si="37"/>
        <v>0</v>
      </c>
      <c r="CD45" s="110">
        <f t="shared" si="37"/>
        <v>0</v>
      </c>
      <c r="CE45" s="110">
        <f t="shared" si="13"/>
        <v>0</v>
      </c>
      <c r="CF45" s="110">
        <f t="shared" si="13"/>
        <v>0</v>
      </c>
      <c r="CG45" s="110">
        <f t="shared" si="13"/>
        <v>0</v>
      </c>
      <c r="CH45" s="110"/>
      <c r="CI45" s="110">
        <f t="shared" si="38"/>
        <v>1</v>
      </c>
      <c r="CJ45" s="110">
        <f t="shared" si="39"/>
        <v>0</v>
      </c>
      <c r="CK45" s="110">
        <f t="shared" si="39"/>
        <v>0</v>
      </c>
      <c r="CL45" s="110">
        <f t="shared" si="39"/>
        <v>0</v>
      </c>
      <c r="CM45" s="110">
        <f t="shared" si="39"/>
        <v>0</v>
      </c>
      <c r="CN45" s="110">
        <f t="shared" si="39"/>
        <v>0</v>
      </c>
    </row>
    <row r="46" spans="2:92" ht="18" customHeight="1">
      <c r="C46" s="76"/>
      <c r="D46" s="76"/>
      <c r="E46" s="76"/>
      <c r="F46" s="76"/>
      <c r="G46" s="76"/>
      <c r="H46" s="76"/>
      <c r="I46" s="76"/>
      <c r="J46" s="76"/>
      <c r="K46" s="76"/>
      <c r="L46" s="76"/>
      <c r="M46" s="124"/>
      <c r="N46" s="124"/>
      <c r="S46" s="79" t="s">
        <v>4</v>
      </c>
      <c r="T46" s="81"/>
      <c r="U46" s="94">
        <f t="shared" si="0"/>
        <v>7.8020833333333339</v>
      </c>
      <c r="V46" s="96"/>
      <c r="W46" s="94">
        <f t="shared" si="1"/>
        <v>5.6458333333333339</v>
      </c>
      <c r="X46" s="96"/>
      <c r="Y46" s="94">
        <f t="shared" si="2"/>
        <v>0</v>
      </c>
      <c r="Z46" s="96"/>
      <c r="AA46" s="94">
        <f t="shared" si="3"/>
        <v>1.34375</v>
      </c>
      <c r="AB46" s="96"/>
      <c r="AC46" s="94">
        <f t="shared" si="4"/>
        <v>0.625</v>
      </c>
      <c r="AD46" s="96"/>
      <c r="AE46" s="94">
        <f t="shared" si="5"/>
        <v>0.22916666666666669</v>
      </c>
      <c r="AF46" s="96"/>
      <c r="AG46" s="94">
        <f t="shared" si="6"/>
        <v>0.8125</v>
      </c>
      <c r="AH46" s="96"/>
      <c r="AI46" s="94">
        <f t="shared" si="7"/>
        <v>6.25E-2</v>
      </c>
      <c r="AJ46" s="96"/>
      <c r="AK46" s="123"/>
      <c r="AL46" s="123"/>
      <c r="AM46" s="123"/>
      <c r="AN46" s="123"/>
      <c r="AO46" s="75"/>
      <c r="AP46" s="104" t="s">
        <v>4</v>
      </c>
      <c r="AQ46" s="104"/>
      <c r="AR46" s="104"/>
      <c r="AS46" s="104"/>
      <c r="AT46" s="104"/>
      <c r="AU46" s="104"/>
      <c r="AV46" s="104"/>
      <c r="AW46" s="104"/>
      <c r="AX46" s="104"/>
      <c r="AY46" s="125"/>
      <c r="AZ46" s="125"/>
      <c r="BA46" s="126"/>
      <c r="BB46" s="125"/>
      <c r="BC46" s="125"/>
      <c r="BD46" s="125"/>
      <c r="BE46" s="125"/>
      <c r="BF46" s="125"/>
      <c r="BG46" s="126"/>
      <c r="BH46" s="126"/>
      <c r="BI46" s="126"/>
      <c r="BJ46" s="126"/>
      <c r="BK46" s="126"/>
      <c r="BL46" s="126"/>
      <c r="BM46" s="126"/>
      <c r="BN46" s="126"/>
      <c r="BO46" s="126"/>
      <c r="BP46" s="126"/>
      <c r="BQ46" s="126"/>
      <c r="BR46" s="126">
        <f>MROUND(SUM(BR15:BR45),"0:1:0")</f>
        <v>7.8020833333333339</v>
      </c>
      <c r="BS46" s="126">
        <f t="shared" ref="BS46:BY46" si="41">MROUND(SUM(BS15:BS45),"0:1:0")</f>
        <v>5.6458333333333339</v>
      </c>
      <c r="BT46" s="126">
        <f t="shared" si="41"/>
        <v>0</v>
      </c>
      <c r="BU46" s="126">
        <f t="shared" si="41"/>
        <v>1.34375</v>
      </c>
      <c r="BV46" s="126">
        <f t="shared" si="41"/>
        <v>0.625</v>
      </c>
      <c r="BW46" s="126">
        <f t="shared" si="41"/>
        <v>0.22916666666666669</v>
      </c>
      <c r="BX46" s="126">
        <f t="shared" si="41"/>
        <v>0.8125</v>
      </c>
      <c r="BY46" s="126">
        <f t="shared" si="41"/>
        <v>6.25E-2</v>
      </c>
      <c r="BZ46" s="127">
        <f>COUNTIF(BZ15:BZ45,TRUE)</f>
        <v>2</v>
      </c>
      <c r="CA46" s="127">
        <f>COUNTIF(CA15:CA45,TRUE)</f>
        <v>1</v>
      </c>
      <c r="CB46" s="104">
        <f>SUM(CB15:CB45)</f>
        <v>4</v>
      </c>
      <c r="CC46" s="104">
        <f t="shared" ref="CC46:CF46" si="42">SUM(CC15:CC45)</f>
        <v>4</v>
      </c>
      <c r="CD46" s="104">
        <f t="shared" si="42"/>
        <v>1</v>
      </c>
      <c r="CE46" s="104">
        <f t="shared" si="42"/>
        <v>1.5</v>
      </c>
      <c r="CF46" s="104">
        <f t="shared" si="42"/>
        <v>1</v>
      </c>
      <c r="CG46" s="104">
        <f>SUM(CG15:CG45)</f>
        <v>0</v>
      </c>
      <c r="CH46" s="104"/>
      <c r="CI46" s="104">
        <f>SUM(CI15:CI45)</f>
        <v>21</v>
      </c>
      <c r="CJ46" s="104">
        <f>SUM(CJ15:CJ45)</f>
        <v>1</v>
      </c>
      <c r="CK46" s="104">
        <f t="shared" ref="CK46:CM46" si="43">SUM(CK15:CK45)</f>
        <v>1</v>
      </c>
      <c r="CL46" s="104">
        <f t="shared" si="43"/>
        <v>0</v>
      </c>
      <c r="CM46" s="104">
        <f t="shared" si="43"/>
        <v>1</v>
      </c>
      <c r="CN46" s="104">
        <f>SUM(CN15:CN45)</f>
        <v>2</v>
      </c>
    </row>
    <row r="47" spans="2:92" ht="18" customHeight="1">
      <c r="BU47" s="110" t="s">
        <v>140</v>
      </c>
    </row>
    <row r="48" spans="2:92" ht="18" customHeight="1">
      <c r="BU48" s="128">
        <f>MROUND(MAX(BU46-60/24,0),"0:1:0")</f>
        <v>0</v>
      </c>
    </row>
  </sheetData>
  <sheetProtection algorithmName="SHA-512" hashValue="xsgEXJD6Oo2xelqw8uQ7W50QXgmUfykIkTc2VS7dk4euPKrApJDrQke07o2PYG6mFYIb1WO++J8MhkrjbYuHRQ==" saltValue="eUynOX6V+oykAbPcTOqKUQ==" spinCount="100000" sheet="1" objects="1" scenarios="1"/>
  <mergeCells count="646">
    <mergeCell ref="AF2:AH2"/>
    <mergeCell ref="AI2:AN2"/>
    <mergeCell ref="B4:D4"/>
    <mergeCell ref="E4:G4"/>
    <mergeCell ref="H4:J4"/>
    <mergeCell ref="K4:P4"/>
    <mergeCell ref="Q4:S4"/>
    <mergeCell ref="T4:Y4"/>
    <mergeCell ref="AL6:AN6"/>
    <mergeCell ref="B7:D7"/>
    <mergeCell ref="E7:G7"/>
    <mergeCell ref="H7:J7"/>
    <mergeCell ref="K7:M7"/>
    <mergeCell ref="N7:P7"/>
    <mergeCell ref="Q7:S7"/>
    <mergeCell ref="T7:V7"/>
    <mergeCell ref="W7:Y7"/>
    <mergeCell ref="Z7:AB7"/>
    <mergeCell ref="T6:V6"/>
    <mergeCell ref="W6:Y6"/>
    <mergeCell ref="Z6:AB6"/>
    <mergeCell ref="AC6:AE6"/>
    <mergeCell ref="AF6:AH6"/>
    <mergeCell ref="AI6:AK6"/>
    <mergeCell ref="B6:D6"/>
    <mergeCell ref="E6:G6"/>
    <mergeCell ref="H6:J6"/>
    <mergeCell ref="K6:M6"/>
    <mergeCell ref="N6:P6"/>
    <mergeCell ref="Q6:S6"/>
    <mergeCell ref="AC7:AE7"/>
    <mergeCell ref="AF7:AH7"/>
    <mergeCell ref="AI7:AK7"/>
    <mergeCell ref="AL7:AN7"/>
    <mergeCell ref="B8:D8"/>
    <mergeCell ref="E8:G8"/>
    <mergeCell ref="H8:J8"/>
    <mergeCell ref="K8:M8"/>
    <mergeCell ref="N8:P8"/>
    <mergeCell ref="Q8:S8"/>
    <mergeCell ref="AL8:AN8"/>
    <mergeCell ref="B9:D9"/>
    <mergeCell ref="E9:G9"/>
    <mergeCell ref="H9:J9"/>
    <mergeCell ref="K9:M9"/>
    <mergeCell ref="N9:P9"/>
    <mergeCell ref="Q9:S9"/>
    <mergeCell ref="T9:V9"/>
    <mergeCell ref="W9:Y9"/>
    <mergeCell ref="Z9:AB9"/>
    <mergeCell ref="T8:V8"/>
    <mergeCell ref="W8:Y8"/>
    <mergeCell ref="Z8:AB8"/>
    <mergeCell ref="AC8:AE8"/>
    <mergeCell ref="AF8:AH8"/>
    <mergeCell ref="AI8:AK8"/>
    <mergeCell ref="AC9:AE9"/>
    <mergeCell ref="AF9:AH9"/>
    <mergeCell ref="AI9:AK9"/>
    <mergeCell ref="AL9:AN9"/>
    <mergeCell ref="B10:D10"/>
    <mergeCell ref="E10:G10"/>
    <mergeCell ref="H10:J10"/>
    <mergeCell ref="K10:M10"/>
    <mergeCell ref="N10:P10"/>
    <mergeCell ref="Q10:S10"/>
    <mergeCell ref="AL10:AN10"/>
    <mergeCell ref="B11:D11"/>
    <mergeCell ref="E11:G11"/>
    <mergeCell ref="H11:J11"/>
    <mergeCell ref="K11:M11"/>
    <mergeCell ref="N11:P11"/>
    <mergeCell ref="Q11:S11"/>
    <mergeCell ref="T11:V11"/>
    <mergeCell ref="W11:Y11"/>
    <mergeCell ref="Z11:AB11"/>
    <mergeCell ref="T10:V10"/>
    <mergeCell ref="W10:Y10"/>
    <mergeCell ref="Z10:AB10"/>
    <mergeCell ref="AC10:AE10"/>
    <mergeCell ref="AF10:AH10"/>
    <mergeCell ref="AI10:AK10"/>
    <mergeCell ref="AC11:AE11"/>
    <mergeCell ref="AF11:AH11"/>
    <mergeCell ref="AI11:AK11"/>
    <mergeCell ref="AL11:AN11"/>
    <mergeCell ref="B13:D13"/>
    <mergeCell ref="E13:H13"/>
    <mergeCell ref="I13:L13"/>
    <mergeCell ref="M13:T13"/>
    <mergeCell ref="U13:AJ13"/>
    <mergeCell ref="AK13:AN14"/>
    <mergeCell ref="AC14:AD14"/>
    <mergeCell ref="AE14:AF14"/>
    <mergeCell ref="AG14:AH14"/>
    <mergeCell ref="AI14:AJ14"/>
    <mergeCell ref="E15:F15"/>
    <mergeCell ref="G15:H15"/>
    <mergeCell ref="I15:J15"/>
    <mergeCell ref="K15:L15"/>
    <mergeCell ref="M15:N15"/>
    <mergeCell ref="O15:P15"/>
    <mergeCell ref="Q14:R14"/>
    <mergeCell ref="S14:T14"/>
    <mergeCell ref="U14:V14"/>
    <mergeCell ref="W14:X14"/>
    <mergeCell ref="Y14:Z14"/>
    <mergeCell ref="AA14:AB14"/>
    <mergeCell ref="E14:F14"/>
    <mergeCell ref="G14:H14"/>
    <mergeCell ref="I14:J14"/>
    <mergeCell ref="K14:L14"/>
    <mergeCell ref="M14:N14"/>
    <mergeCell ref="O14:P14"/>
    <mergeCell ref="AC15:AD15"/>
    <mergeCell ref="AE15:AF15"/>
    <mergeCell ref="AG15:AH15"/>
    <mergeCell ref="AI15:AJ15"/>
    <mergeCell ref="AK15:AN15"/>
    <mergeCell ref="E16:F16"/>
    <mergeCell ref="G16:H16"/>
    <mergeCell ref="I16:J16"/>
    <mergeCell ref="K16:L16"/>
    <mergeCell ref="M16:N16"/>
    <mergeCell ref="Q15:R15"/>
    <mergeCell ref="S15:T15"/>
    <mergeCell ref="U15:V15"/>
    <mergeCell ref="W15:X15"/>
    <mergeCell ref="Y15:Z15"/>
    <mergeCell ref="AA15:AB15"/>
    <mergeCell ref="AA16:AB16"/>
    <mergeCell ref="AC16:AD16"/>
    <mergeCell ref="AE16:AF16"/>
    <mergeCell ref="AG16:AH16"/>
    <mergeCell ref="AI16:AJ16"/>
    <mergeCell ref="AK16:AN16"/>
    <mergeCell ref="O16:P16"/>
    <mergeCell ref="Q16:R16"/>
    <mergeCell ref="S16:T16"/>
    <mergeCell ref="U16:V16"/>
    <mergeCell ref="W16:X16"/>
    <mergeCell ref="Y16:Z16"/>
    <mergeCell ref="AC17:AD17"/>
    <mergeCell ref="AE17:AF17"/>
    <mergeCell ref="AG17:AH17"/>
    <mergeCell ref="AI17:AJ17"/>
    <mergeCell ref="AK17:AN17"/>
    <mergeCell ref="E18:F18"/>
    <mergeCell ref="G18:H18"/>
    <mergeCell ref="I18:J18"/>
    <mergeCell ref="K18:L18"/>
    <mergeCell ref="M18:N18"/>
    <mergeCell ref="Q17:R17"/>
    <mergeCell ref="S17:T17"/>
    <mergeCell ref="U17:V17"/>
    <mergeCell ref="W17:X17"/>
    <mergeCell ref="Y17:Z17"/>
    <mergeCell ref="AA17:AB17"/>
    <mergeCell ref="E17:F17"/>
    <mergeCell ref="G17:H17"/>
    <mergeCell ref="I17:J17"/>
    <mergeCell ref="K17:L17"/>
    <mergeCell ref="M17:N17"/>
    <mergeCell ref="O17:P17"/>
    <mergeCell ref="AA18:AB18"/>
    <mergeCell ref="AC18:AD18"/>
    <mergeCell ref="AE18:AF18"/>
    <mergeCell ref="AG18:AH18"/>
    <mergeCell ref="AI18:AJ18"/>
    <mergeCell ref="AK18:AN18"/>
    <mergeCell ref="O18:P18"/>
    <mergeCell ref="Q18:R18"/>
    <mergeCell ref="S18:T18"/>
    <mergeCell ref="U18:V18"/>
    <mergeCell ref="W18:X18"/>
    <mergeCell ref="Y18:Z18"/>
    <mergeCell ref="AC19:AD19"/>
    <mergeCell ref="AE19:AF19"/>
    <mergeCell ref="AG19:AH19"/>
    <mergeCell ref="AI19:AJ19"/>
    <mergeCell ref="AK19:AN19"/>
    <mergeCell ref="E20:F20"/>
    <mergeCell ref="G20:H20"/>
    <mergeCell ref="I20:J20"/>
    <mergeCell ref="K20:L20"/>
    <mergeCell ref="M20:N20"/>
    <mergeCell ref="Q19:R19"/>
    <mergeCell ref="S19:T19"/>
    <mergeCell ref="U19:V19"/>
    <mergeCell ref="W19:X19"/>
    <mergeCell ref="Y19:Z19"/>
    <mergeCell ref="AA19:AB19"/>
    <mergeCell ref="E19:F19"/>
    <mergeCell ref="G19:H19"/>
    <mergeCell ref="I19:J19"/>
    <mergeCell ref="K19:L19"/>
    <mergeCell ref="M19:N19"/>
    <mergeCell ref="O19:P19"/>
    <mergeCell ref="AA20:AB20"/>
    <mergeCell ref="AC20:AD20"/>
    <mergeCell ref="AE20:AF20"/>
    <mergeCell ref="AG20:AH20"/>
    <mergeCell ref="AI20:AJ20"/>
    <mergeCell ref="AK20:AN20"/>
    <mergeCell ref="O20:P20"/>
    <mergeCell ref="Q20:R20"/>
    <mergeCell ref="S20:T20"/>
    <mergeCell ref="U20:V20"/>
    <mergeCell ref="W20:X20"/>
    <mergeCell ref="Y20:Z20"/>
    <mergeCell ref="AC21:AD21"/>
    <mergeCell ref="AE21:AF21"/>
    <mergeCell ref="AG21:AH21"/>
    <mergeCell ref="AI21:AJ21"/>
    <mergeCell ref="AK21:AN21"/>
    <mergeCell ref="E22:F22"/>
    <mergeCell ref="G22:H22"/>
    <mergeCell ref="I22:J22"/>
    <mergeCell ref="K22:L22"/>
    <mergeCell ref="M22:N22"/>
    <mergeCell ref="Q21:R21"/>
    <mergeCell ref="S21:T21"/>
    <mergeCell ref="U21:V21"/>
    <mergeCell ref="W21:X21"/>
    <mergeCell ref="Y21:Z21"/>
    <mergeCell ref="AA21:AB21"/>
    <mergeCell ref="E21:F21"/>
    <mergeCell ref="G21:H21"/>
    <mergeCell ref="I21:J21"/>
    <mergeCell ref="K21:L21"/>
    <mergeCell ref="M21:N21"/>
    <mergeCell ref="O21:P21"/>
    <mergeCell ref="AA22:AB22"/>
    <mergeCell ref="AC22:AD22"/>
    <mergeCell ref="AE22:AF22"/>
    <mergeCell ref="AG22:AH22"/>
    <mergeCell ref="AI22:AJ22"/>
    <mergeCell ref="AK22:AN22"/>
    <mergeCell ref="O22:P22"/>
    <mergeCell ref="Q22:R22"/>
    <mergeCell ref="S22:T22"/>
    <mergeCell ref="U22:V22"/>
    <mergeCell ref="W22:X22"/>
    <mergeCell ref="Y22:Z22"/>
    <mergeCell ref="AC23:AD23"/>
    <mergeCell ref="AE23:AF23"/>
    <mergeCell ref="AG23:AH23"/>
    <mergeCell ref="AI23:AJ23"/>
    <mergeCell ref="AK23:AN23"/>
    <mergeCell ref="E24:F24"/>
    <mergeCell ref="G24:H24"/>
    <mergeCell ref="I24:J24"/>
    <mergeCell ref="K24:L24"/>
    <mergeCell ref="M24:N24"/>
    <mergeCell ref="Q23:R23"/>
    <mergeCell ref="S23:T23"/>
    <mergeCell ref="U23:V23"/>
    <mergeCell ref="W23:X23"/>
    <mergeCell ref="Y23:Z23"/>
    <mergeCell ref="AA23:AB23"/>
    <mergeCell ref="E23:F23"/>
    <mergeCell ref="G23:H23"/>
    <mergeCell ref="I23:J23"/>
    <mergeCell ref="K23:L23"/>
    <mergeCell ref="M23:N23"/>
    <mergeCell ref="O23:P23"/>
    <mergeCell ref="AA24:AB24"/>
    <mergeCell ref="AC24:AD24"/>
    <mergeCell ref="AE24:AF24"/>
    <mergeCell ref="AG24:AH24"/>
    <mergeCell ref="AI24:AJ24"/>
    <mergeCell ref="AK24:AN24"/>
    <mergeCell ref="O24:P24"/>
    <mergeCell ref="Q24:R24"/>
    <mergeCell ref="S24:T24"/>
    <mergeCell ref="U24:V24"/>
    <mergeCell ref="W24:X24"/>
    <mergeCell ref="Y24:Z24"/>
    <mergeCell ref="AC25:AD25"/>
    <mergeCell ref="AE25:AF25"/>
    <mergeCell ref="AG25:AH25"/>
    <mergeCell ref="AI25:AJ25"/>
    <mergeCell ref="AK25:AN25"/>
    <mergeCell ref="E26:F26"/>
    <mergeCell ref="G26:H26"/>
    <mergeCell ref="I26:J26"/>
    <mergeCell ref="K26:L26"/>
    <mergeCell ref="M26:N26"/>
    <mergeCell ref="Q25:R25"/>
    <mergeCell ref="S25:T25"/>
    <mergeCell ref="U25:V25"/>
    <mergeCell ref="W25:X25"/>
    <mergeCell ref="Y25:Z25"/>
    <mergeCell ref="AA25:AB25"/>
    <mergeCell ref="E25:F25"/>
    <mergeCell ref="G25:H25"/>
    <mergeCell ref="I25:J25"/>
    <mergeCell ref="K25:L25"/>
    <mergeCell ref="M25:N25"/>
    <mergeCell ref="O25:P25"/>
    <mergeCell ref="AA26:AB26"/>
    <mergeCell ref="AC26:AD26"/>
    <mergeCell ref="AE26:AF26"/>
    <mergeCell ref="AG26:AH26"/>
    <mergeCell ref="AI26:AJ26"/>
    <mergeCell ref="AK26:AN26"/>
    <mergeCell ref="O26:P26"/>
    <mergeCell ref="Q26:R26"/>
    <mergeCell ref="S26:T26"/>
    <mergeCell ref="U26:V26"/>
    <mergeCell ref="W26:X26"/>
    <mergeCell ref="Y26:Z26"/>
    <mergeCell ref="AC27:AD27"/>
    <mergeCell ref="AE27:AF27"/>
    <mergeCell ref="AG27:AH27"/>
    <mergeCell ref="AI27:AJ27"/>
    <mergeCell ref="AK27:AN27"/>
    <mergeCell ref="E28:F28"/>
    <mergeCell ref="G28:H28"/>
    <mergeCell ref="I28:J28"/>
    <mergeCell ref="K28:L28"/>
    <mergeCell ref="M28:N28"/>
    <mergeCell ref="Q27:R27"/>
    <mergeCell ref="S27:T27"/>
    <mergeCell ref="U27:V27"/>
    <mergeCell ref="W27:X27"/>
    <mergeCell ref="Y27:Z27"/>
    <mergeCell ref="AA27:AB27"/>
    <mergeCell ref="E27:F27"/>
    <mergeCell ref="G27:H27"/>
    <mergeCell ref="I27:J27"/>
    <mergeCell ref="K27:L27"/>
    <mergeCell ref="M27:N27"/>
    <mergeCell ref="O27:P27"/>
    <mergeCell ref="AA28:AB28"/>
    <mergeCell ref="AC28:AD28"/>
    <mergeCell ref="AE28:AF28"/>
    <mergeCell ref="AG28:AH28"/>
    <mergeCell ref="AI28:AJ28"/>
    <mergeCell ref="AK28:AN28"/>
    <mergeCell ref="O28:P28"/>
    <mergeCell ref="Q28:R28"/>
    <mergeCell ref="S28:T28"/>
    <mergeCell ref="U28:V28"/>
    <mergeCell ref="W28:X28"/>
    <mergeCell ref="Y28:Z28"/>
    <mergeCell ref="AC29:AD29"/>
    <mergeCell ref="AE29:AF29"/>
    <mergeCell ref="AG29:AH29"/>
    <mergeCell ref="AI29:AJ29"/>
    <mergeCell ref="AK29:AN29"/>
    <mergeCell ref="E30:F30"/>
    <mergeCell ref="G30:H30"/>
    <mergeCell ref="I30:J30"/>
    <mergeCell ref="K30:L30"/>
    <mergeCell ref="M30:N30"/>
    <mergeCell ref="Q29:R29"/>
    <mergeCell ref="S29:T29"/>
    <mergeCell ref="U29:V29"/>
    <mergeCell ref="W29:X29"/>
    <mergeCell ref="Y29:Z29"/>
    <mergeCell ref="AA29:AB29"/>
    <mergeCell ref="E29:F29"/>
    <mergeCell ref="G29:H29"/>
    <mergeCell ref="I29:J29"/>
    <mergeCell ref="K29:L29"/>
    <mergeCell ref="M29:N29"/>
    <mergeCell ref="O29:P29"/>
    <mergeCell ref="AA30:AB30"/>
    <mergeCell ref="AC30:AD30"/>
    <mergeCell ref="AE30:AF30"/>
    <mergeCell ref="AG30:AH30"/>
    <mergeCell ref="AI30:AJ30"/>
    <mergeCell ref="AK30:AN30"/>
    <mergeCell ref="O30:P30"/>
    <mergeCell ref="Q30:R30"/>
    <mergeCell ref="S30:T30"/>
    <mergeCell ref="U30:V30"/>
    <mergeCell ref="W30:X30"/>
    <mergeCell ref="Y30:Z30"/>
    <mergeCell ref="AC31:AD31"/>
    <mergeCell ref="AE31:AF31"/>
    <mergeCell ref="AG31:AH31"/>
    <mergeCell ref="AI31:AJ31"/>
    <mergeCell ref="AK31:AN31"/>
    <mergeCell ref="E32:F32"/>
    <mergeCell ref="G32:H32"/>
    <mergeCell ref="I32:J32"/>
    <mergeCell ref="K32:L32"/>
    <mergeCell ref="M32:N32"/>
    <mergeCell ref="Q31:R31"/>
    <mergeCell ref="S31:T31"/>
    <mergeCell ref="U31:V31"/>
    <mergeCell ref="W31:X31"/>
    <mergeCell ref="Y31:Z31"/>
    <mergeCell ref="AA31:AB31"/>
    <mergeCell ref="E31:F31"/>
    <mergeCell ref="G31:H31"/>
    <mergeCell ref="I31:J31"/>
    <mergeCell ref="K31:L31"/>
    <mergeCell ref="M31:N31"/>
    <mergeCell ref="O31:P31"/>
    <mergeCell ref="AA32:AB32"/>
    <mergeCell ref="AC32:AD32"/>
    <mergeCell ref="AE32:AF32"/>
    <mergeCell ref="AG32:AH32"/>
    <mergeCell ref="AI32:AJ32"/>
    <mergeCell ref="AK32:AN32"/>
    <mergeCell ref="O32:P32"/>
    <mergeCell ref="Q32:R32"/>
    <mergeCell ref="S32:T32"/>
    <mergeCell ref="U32:V32"/>
    <mergeCell ref="W32:X32"/>
    <mergeCell ref="Y32:Z32"/>
    <mergeCell ref="AC33:AD33"/>
    <mergeCell ref="AE33:AF33"/>
    <mergeCell ref="AG33:AH33"/>
    <mergeCell ref="AI33:AJ33"/>
    <mergeCell ref="AK33:AN33"/>
    <mergeCell ref="E34:F34"/>
    <mergeCell ref="G34:H34"/>
    <mergeCell ref="I34:J34"/>
    <mergeCell ref="K34:L34"/>
    <mergeCell ref="M34:N34"/>
    <mergeCell ref="Q33:R33"/>
    <mergeCell ref="S33:T33"/>
    <mergeCell ref="U33:V33"/>
    <mergeCell ref="W33:X33"/>
    <mergeCell ref="Y33:Z33"/>
    <mergeCell ref="AA33:AB33"/>
    <mergeCell ref="E33:F33"/>
    <mergeCell ref="G33:H33"/>
    <mergeCell ref="I33:J33"/>
    <mergeCell ref="K33:L33"/>
    <mergeCell ref="M33:N33"/>
    <mergeCell ref="O33:P33"/>
    <mergeCell ref="AA34:AB34"/>
    <mergeCell ref="AC34:AD34"/>
    <mergeCell ref="AE34:AF34"/>
    <mergeCell ref="AG34:AH34"/>
    <mergeCell ref="AI34:AJ34"/>
    <mergeCell ref="AK34:AN34"/>
    <mergeCell ref="O34:P34"/>
    <mergeCell ref="Q34:R34"/>
    <mergeCell ref="S34:T34"/>
    <mergeCell ref="U34:V34"/>
    <mergeCell ref="W34:X34"/>
    <mergeCell ref="Y34:Z34"/>
    <mergeCell ref="AC35:AD35"/>
    <mergeCell ref="AE35:AF35"/>
    <mergeCell ref="AG35:AH35"/>
    <mergeCell ref="AI35:AJ35"/>
    <mergeCell ref="AK35:AN35"/>
    <mergeCell ref="E36:F36"/>
    <mergeCell ref="G36:H36"/>
    <mergeCell ref="I36:J36"/>
    <mergeCell ref="K36:L36"/>
    <mergeCell ref="M36:N36"/>
    <mergeCell ref="Q35:R35"/>
    <mergeCell ref="S35:T35"/>
    <mergeCell ref="U35:V35"/>
    <mergeCell ref="W35:X35"/>
    <mergeCell ref="Y35:Z35"/>
    <mergeCell ref="AA35:AB35"/>
    <mergeCell ref="E35:F35"/>
    <mergeCell ref="G35:H35"/>
    <mergeCell ref="I35:J35"/>
    <mergeCell ref="K35:L35"/>
    <mergeCell ref="M35:N35"/>
    <mergeCell ref="O35:P35"/>
    <mergeCell ref="AA36:AB36"/>
    <mergeCell ref="AC36:AD36"/>
    <mergeCell ref="AE36:AF36"/>
    <mergeCell ref="AG36:AH36"/>
    <mergeCell ref="AI36:AJ36"/>
    <mergeCell ref="AK36:AN36"/>
    <mergeCell ref="O36:P36"/>
    <mergeCell ref="Q36:R36"/>
    <mergeCell ref="S36:T36"/>
    <mergeCell ref="U36:V36"/>
    <mergeCell ref="W36:X36"/>
    <mergeCell ref="Y36:Z36"/>
    <mergeCell ref="AC37:AD37"/>
    <mergeCell ref="AE37:AF37"/>
    <mergeCell ref="AG37:AH37"/>
    <mergeCell ref="AI37:AJ37"/>
    <mergeCell ref="AK37:AN37"/>
    <mergeCell ref="E38:F38"/>
    <mergeCell ref="G38:H38"/>
    <mergeCell ref="I38:J38"/>
    <mergeCell ref="K38:L38"/>
    <mergeCell ref="M38:N38"/>
    <mergeCell ref="Q37:R37"/>
    <mergeCell ref="S37:T37"/>
    <mergeCell ref="U37:V37"/>
    <mergeCell ref="W37:X37"/>
    <mergeCell ref="Y37:Z37"/>
    <mergeCell ref="AA37:AB37"/>
    <mergeCell ref="E37:F37"/>
    <mergeCell ref="G37:H37"/>
    <mergeCell ref="I37:J37"/>
    <mergeCell ref="K37:L37"/>
    <mergeCell ref="M37:N37"/>
    <mergeCell ref="O37:P37"/>
    <mergeCell ref="AA38:AB38"/>
    <mergeCell ref="AC38:AD38"/>
    <mergeCell ref="AE38:AF38"/>
    <mergeCell ref="AG38:AH38"/>
    <mergeCell ref="AI38:AJ38"/>
    <mergeCell ref="AK38:AN38"/>
    <mergeCell ref="O38:P38"/>
    <mergeCell ref="Q38:R38"/>
    <mergeCell ref="S38:T38"/>
    <mergeCell ref="U38:V38"/>
    <mergeCell ref="W38:X38"/>
    <mergeCell ref="Y38:Z38"/>
    <mergeCell ref="AC39:AD39"/>
    <mergeCell ref="AE39:AF39"/>
    <mergeCell ref="AG39:AH39"/>
    <mergeCell ref="AI39:AJ39"/>
    <mergeCell ref="AK39:AN39"/>
    <mergeCell ref="E40:F40"/>
    <mergeCell ref="G40:H40"/>
    <mergeCell ref="I40:J40"/>
    <mergeCell ref="K40:L40"/>
    <mergeCell ref="M40:N40"/>
    <mergeCell ref="Q39:R39"/>
    <mergeCell ref="S39:T39"/>
    <mergeCell ref="U39:V39"/>
    <mergeCell ref="W39:X39"/>
    <mergeCell ref="Y39:Z39"/>
    <mergeCell ref="AA39:AB39"/>
    <mergeCell ref="E39:F39"/>
    <mergeCell ref="G39:H39"/>
    <mergeCell ref="I39:J39"/>
    <mergeCell ref="K39:L39"/>
    <mergeCell ref="M39:N39"/>
    <mergeCell ref="O39:P39"/>
    <mergeCell ref="AA40:AB40"/>
    <mergeCell ref="AC40:AD40"/>
    <mergeCell ref="AE40:AF40"/>
    <mergeCell ref="AG40:AH40"/>
    <mergeCell ref="AI40:AJ40"/>
    <mergeCell ref="AK40:AN40"/>
    <mergeCell ref="O40:P40"/>
    <mergeCell ref="Q40:R40"/>
    <mergeCell ref="S40:T40"/>
    <mergeCell ref="U40:V40"/>
    <mergeCell ref="W40:X40"/>
    <mergeCell ref="Y40:Z40"/>
    <mergeCell ref="AC41:AD41"/>
    <mergeCell ref="AE41:AF41"/>
    <mergeCell ref="AG41:AH41"/>
    <mergeCell ref="AI41:AJ41"/>
    <mergeCell ref="AK41:AN41"/>
    <mergeCell ref="E42:F42"/>
    <mergeCell ref="G42:H42"/>
    <mergeCell ref="I42:J42"/>
    <mergeCell ref="K42:L42"/>
    <mergeCell ref="M42:N42"/>
    <mergeCell ref="Q41:R41"/>
    <mergeCell ref="S41:T41"/>
    <mergeCell ref="U41:V41"/>
    <mergeCell ref="W41:X41"/>
    <mergeCell ref="Y41:Z41"/>
    <mergeCell ref="AA41:AB41"/>
    <mergeCell ref="E41:F41"/>
    <mergeCell ref="G41:H41"/>
    <mergeCell ref="I41:J41"/>
    <mergeCell ref="K41:L41"/>
    <mergeCell ref="M41:N41"/>
    <mergeCell ref="O41:P41"/>
    <mergeCell ref="AA42:AB42"/>
    <mergeCell ref="AC42:AD42"/>
    <mergeCell ref="AE42:AF42"/>
    <mergeCell ref="AG42:AH42"/>
    <mergeCell ref="AI42:AJ42"/>
    <mergeCell ref="AK42:AN42"/>
    <mergeCell ref="O42:P42"/>
    <mergeCell ref="Q42:R42"/>
    <mergeCell ref="S42:T42"/>
    <mergeCell ref="U42:V42"/>
    <mergeCell ref="W42:X42"/>
    <mergeCell ref="Y42:Z42"/>
    <mergeCell ref="AC43:AD43"/>
    <mergeCell ref="AE43:AF43"/>
    <mergeCell ref="AG43:AH43"/>
    <mergeCell ref="AI43:AJ43"/>
    <mergeCell ref="AK43:AN43"/>
    <mergeCell ref="E44:F44"/>
    <mergeCell ref="G44:H44"/>
    <mergeCell ref="I44:J44"/>
    <mergeCell ref="K44:L44"/>
    <mergeCell ref="M44:N44"/>
    <mergeCell ref="Q43:R43"/>
    <mergeCell ref="S43:T43"/>
    <mergeCell ref="U43:V43"/>
    <mergeCell ref="W43:X43"/>
    <mergeCell ref="Y43:Z43"/>
    <mergeCell ref="AA43:AB43"/>
    <mergeCell ref="E43:F43"/>
    <mergeCell ref="G43:H43"/>
    <mergeCell ref="I43:J43"/>
    <mergeCell ref="K43:L43"/>
    <mergeCell ref="M43:N43"/>
    <mergeCell ref="O43:P43"/>
    <mergeCell ref="AG44:AH44"/>
    <mergeCell ref="AI44:AJ44"/>
    <mergeCell ref="AK44:AN44"/>
    <mergeCell ref="O44:P44"/>
    <mergeCell ref="Q44:R44"/>
    <mergeCell ref="S44:T44"/>
    <mergeCell ref="U44:V44"/>
    <mergeCell ref="W44:X44"/>
    <mergeCell ref="Y44:Z44"/>
    <mergeCell ref="E45:F45"/>
    <mergeCell ref="G45:H45"/>
    <mergeCell ref="I45:J45"/>
    <mergeCell ref="K45:L45"/>
    <mergeCell ref="M45:N45"/>
    <mergeCell ref="O45:P45"/>
    <mergeCell ref="AA44:AB44"/>
    <mergeCell ref="AC44:AD44"/>
    <mergeCell ref="AE44:AF44"/>
    <mergeCell ref="M46:N46"/>
    <mergeCell ref="S46:T46"/>
    <mergeCell ref="U46:V46"/>
    <mergeCell ref="W46:X46"/>
    <mergeCell ref="Y46:Z46"/>
    <mergeCell ref="Q45:R45"/>
    <mergeCell ref="S45:T45"/>
    <mergeCell ref="U45:V45"/>
    <mergeCell ref="W45:X45"/>
    <mergeCell ref="Y45:Z45"/>
    <mergeCell ref="AA46:AB46"/>
    <mergeCell ref="AC46:AD46"/>
    <mergeCell ref="AE46:AF46"/>
    <mergeCell ref="AG46:AH46"/>
    <mergeCell ref="AI46:AJ46"/>
    <mergeCell ref="AK46:AN46"/>
    <mergeCell ref="AC45:AD45"/>
    <mergeCell ref="AE45:AF45"/>
    <mergeCell ref="AG45:AH45"/>
    <mergeCell ref="AI45:AJ45"/>
    <mergeCell ref="AK45:AN45"/>
    <mergeCell ref="AA45:AB45"/>
  </mergeCells>
  <phoneticPr fontId="1"/>
  <conditionalFormatting sqref="I15:T45">
    <cfRule type="cellIs" dxfId="5" priority="1" operator="greaterThanOrEqual">
      <formula>1</formula>
    </cfRule>
  </conditionalFormatting>
  <conditionalFormatting sqref="U15:AJ45">
    <cfRule type="cellIs" dxfId="4" priority="2" operator="equal">
      <formula>0</formula>
    </cfRule>
  </conditionalFormatting>
  <dataValidations count="2">
    <dataValidation type="time" allowBlank="1" showInputMessage="1" showErrorMessage="1" error="0:00～23:59の時間で入力してください。" sqref="I15:T45" xr:uid="{27AC878E-E42B-4CF7-81CB-CA8457263D33}">
      <formula1>0</formula1>
      <formula2>0.999305555555556</formula2>
    </dataValidation>
    <dataValidation showInputMessage="1" showErrorMessage="1" sqref="B15:D45 AC15:AC46 AE15:AE46 U15:W46 Y15:Y46 AA15:AA46 AG15:AG46 AI15:AI46" xr:uid="{FB4625B4-72A7-4A71-9B19-6AE4746A2805}"/>
  </dataValidations>
  <pageMargins left="0.7" right="0.7" top="0.75" bottom="0.75" header="0.3" footer="0.3"/>
  <pageSetup paperSize="9" scale="57" orientation="portrait"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expression" priority="3" id="{6E220D59-BDD0-4EE2-A2F3-85FDDE5AA2FD}">
            <xm:f>COUNTIF(設定!$C$15:$H$15,$E15)&gt;0</xm:f>
            <x14:dxf>
              <fill>
                <patternFill>
                  <bgColor theme="5" tint="0.79998168889431442"/>
                </patternFill>
              </fill>
            </x14:dxf>
          </x14:cfRule>
          <x14:cfRule type="expression" priority="4" id="{EDFF31F4-C9C6-40CB-85CC-2CF99C377107}">
            <xm:f>COUNTIF(設定!$C$16:$H$16,$E15)&gt;0</xm:f>
            <x14:dxf>
              <fill>
                <patternFill>
                  <bgColor theme="3" tint="0.79998168889431442"/>
                </patternFill>
              </fill>
            </x14:dxf>
          </x14:cfRule>
          <xm:sqref>B15:D45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747E75DC-9115-4F61-B56B-0FFF461EEAE8}">
          <x14:formula1>
            <xm:f>設定!$C$20:$G$20</xm:f>
          </x14:formula1>
          <xm:sqref>G15:H45</xm:sqref>
        </x14:dataValidation>
        <x14:dataValidation type="list" allowBlank="1" showInputMessage="1" showErrorMessage="1" xr:uid="{511891D1-4331-4B13-AE73-EC32F27BE102}">
          <x14:formula1>
            <xm:f>設定!$C$21:$H$21</xm:f>
          </x14:formula1>
          <xm:sqref>E15:F45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A6D85-CCEC-4BEE-A498-0A9D79DE3A34}">
  <sheetPr>
    <pageSetUpPr fitToPage="1"/>
  </sheetPr>
  <dimension ref="B1:CP48"/>
  <sheetViews>
    <sheetView showGridLines="0" zoomScale="85" zoomScaleNormal="85" workbookViewId="0"/>
  </sheetViews>
  <sheetFormatPr defaultRowHeight="18" customHeight="1" outlineLevelCol="1"/>
  <cols>
    <col min="1" max="1" width="2.625" style="1" customWidth="1"/>
    <col min="2" max="34" width="4.625" style="1" customWidth="1"/>
    <col min="35" max="36" width="4.5" style="1" customWidth="1"/>
    <col min="37" max="40" width="4.5" style="6" customWidth="1"/>
    <col min="41" max="41" width="8.625" style="6" customWidth="1"/>
    <col min="42" max="79" width="8.625" style="6" hidden="1" customWidth="1" outlineLevel="1"/>
    <col min="80" max="90" width="5.625" style="6" hidden="1" customWidth="1" outlineLevel="1"/>
    <col min="91" max="92" width="5.625" style="1" hidden="1" customWidth="1" outlineLevel="1"/>
    <col min="93" max="93" width="9" style="1" hidden="1" customWidth="1" outlineLevel="1"/>
    <col min="94" max="94" width="9" style="1" collapsed="1"/>
    <col min="95" max="16384" width="9" style="1"/>
  </cols>
  <sheetData>
    <row r="1" spans="2:92" ht="18" customHeight="1">
      <c r="CM1" s="6"/>
      <c r="CN1" s="6"/>
    </row>
    <row r="2" spans="2:92" ht="18" customHeight="1">
      <c r="B2" s="2" t="s">
        <v>13</v>
      </c>
      <c r="H2" s="133" t="s">
        <v>163</v>
      </c>
      <c r="X2" s="13"/>
      <c r="Y2" s="13"/>
      <c r="AF2" s="46" t="s">
        <v>43</v>
      </c>
      <c r="AG2" s="53"/>
      <c r="AH2" s="47"/>
      <c r="AI2" s="70">
        <v>45658</v>
      </c>
      <c r="AJ2" s="71"/>
      <c r="AK2" s="71"/>
      <c r="AL2" s="71"/>
      <c r="AM2" s="71"/>
      <c r="AN2" s="72"/>
      <c r="CM2" s="6"/>
      <c r="CN2" s="6"/>
    </row>
    <row r="3" spans="2:92" ht="15" customHeight="1">
      <c r="CM3" s="6"/>
      <c r="CN3" s="6"/>
    </row>
    <row r="4" spans="2:92" ht="18" customHeight="1">
      <c r="B4" s="63" t="s">
        <v>0</v>
      </c>
      <c r="C4" s="64"/>
      <c r="D4" s="65"/>
      <c r="E4" s="56">
        <f>設定!$C$5</f>
        <v>1</v>
      </c>
      <c r="F4" s="57"/>
      <c r="G4" s="58"/>
      <c r="H4" s="46" t="s">
        <v>5</v>
      </c>
      <c r="I4" s="53"/>
      <c r="J4" s="47"/>
      <c r="K4" s="56" t="str">
        <f>設定!$C$6</f>
        <v>営業部</v>
      </c>
      <c r="L4" s="57"/>
      <c r="M4" s="57"/>
      <c r="N4" s="57"/>
      <c r="O4" s="57"/>
      <c r="P4" s="58"/>
      <c r="Q4" s="46" t="s">
        <v>6</v>
      </c>
      <c r="R4" s="53"/>
      <c r="S4" s="47"/>
      <c r="T4" s="56" t="str">
        <f>設定!$C$7</f>
        <v>山田太郎</v>
      </c>
      <c r="U4" s="57"/>
      <c r="V4" s="57"/>
      <c r="W4" s="57"/>
      <c r="X4" s="57"/>
      <c r="Y4" s="58"/>
      <c r="Z4" s="6"/>
      <c r="AA4" s="6"/>
      <c r="AB4" s="6"/>
      <c r="AC4" s="6"/>
      <c r="AD4" s="6"/>
      <c r="AE4" s="6"/>
      <c r="AF4" s="6"/>
      <c r="AG4" s="6"/>
      <c r="AH4" s="6"/>
      <c r="AI4" s="6"/>
      <c r="AJ4" s="6"/>
      <c r="CM4" s="6"/>
      <c r="CN4" s="6"/>
    </row>
    <row r="5" spans="2:92" ht="15" customHeight="1">
      <c r="B5" s="14"/>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CM5" s="6"/>
      <c r="CN5" s="6"/>
    </row>
    <row r="6" spans="2:92" ht="18" customHeight="1">
      <c r="B6" s="63" t="s">
        <v>51</v>
      </c>
      <c r="C6" s="64"/>
      <c r="D6" s="65"/>
      <c r="E6" s="46" t="s">
        <v>7</v>
      </c>
      <c r="F6" s="53"/>
      <c r="G6" s="47"/>
      <c r="H6" s="46" t="s">
        <v>52</v>
      </c>
      <c r="I6" s="53"/>
      <c r="J6" s="47"/>
      <c r="K6" s="46" t="s">
        <v>63</v>
      </c>
      <c r="L6" s="53"/>
      <c r="M6" s="47"/>
      <c r="N6" s="46" t="s">
        <v>67</v>
      </c>
      <c r="O6" s="53"/>
      <c r="P6" s="47"/>
      <c r="Q6" s="46" t="s">
        <v>68</v>
      </c>
      <c r="R6" s="53"/>
      <c r="S6" s="47"/>
      <c r="T6" s="46" t="s">
        <v>10</v>
      </c>
      <c r="U6" s="53"/>
      <c r="V6" s="47"/>
      <c r="W6" s="46" t="s">
        <v>11</v>
      </c>
      <c r="X6" s="53"/>
      <c r="Y6" s="47"/>
      <c r="Z6" s="46" t="s">
        <v>12</v>
      </c>
      <c r="AA6" s="53"/>
      <c r="AB6" s="47"/>
      <c r="AC6" s="46" t="s">
        <v>14</v>
      </c>
      <c r="AD6" s="53"/>
      <c r="AE6" s="47"/>
      <c r="AF6" s="63"/>
      <c r="AG6" s="64"/>
      <c r="AH6" s="65"/>
      <c r="AI6" s="63"/>
      <c r="AJ6" s="64"/>
      <c r="AK6" s="65"/>
      <c r="AL6" s="63"/>
      <c r="AM6" s="64"/>
      <c r="AN6" s="65"/>
      <c r="CM6" s="6"/>
      <c r="CN6" s="6"/>
    </row>
    <row r="7" spans="2:92" ht="18" customHeight="1">
      <c r="B7" s="56">
        <f>$CI$46</f>
        <v>0</v>
      </c>
      <c r="C7" s="57"/>
      <c r="D7" s="58"/>
      <c r="E7" s="56">
        <f>$CJ$46</f>
        <v>0</v>
      </c>
      <c r="F7" s="57"/>
      <c r="G7" s="58"/>
      <c r="H7" s="69">
        <f>$BZ$46</f>
        <v>0</v>
      </c>
      <c r="I7" s="57"/>
      <c r="J7" s="58"/>
      <c r="K7" s="56">
        <f>$CE$46</f>
        <v>0</v>
      </c>
      <c r="L7" s="57"/>
      <c r="M7" s="58"/>
      <c r="N7" s="56">
        <f>$CF$46</f>
        <v>0</v>
      </c>
      <c r="O7" s="57"/>
      <c r="P7" s="58"/>
      <c r="Q7" s="56">
        <f>$CG$46</f>
        <v>0</v>
      </c>
      <c r="R7" s="57"/>
      <c r="S7" s="58"/>
      <c r="T7" s="56">
        <f>$CK$46</f>
        <v>0</v>
      </c>
      <c r="U7" s="57"/>
      <c r="V7" s="58"/>
      <c r="W7" s="56">
        <f>$CL$46</f>
        <v>0</v>
      </c>
      <c r="X7" s="57"/>
      <c r="Y7" s="58"/>
      <c r="Z7" s="56">
        <f>$CM$46</f>
        <v>0</v>
      </c>
      <c r="AA7" s="57"/>
      <c r="AB7" s="58"/>
      <c r="AC7" s="56">
        <f>$CN$46</f>
        <v>0</v>
      </c>
      <c r="AD7" s="57"/>
      <c r="AE7" s="58"/>
      <c r="AF7" s="56"/>
      <c r="AG7" s="57"/>
      <c r="AH7" s="58"/>
      <c r="AI7" s="56"/>
      <c r="AJ7" s="57"/>
      <c r="AK7" s="58"/>
      <c r="AL7" s="56"/>
      <c r="AM7" s="57"/>
      <c r="AN7" s="58"/>
      <c r="CM7" s="6"/>
      <c r="CN7" s="6"/>
    </row>
    <row r="8" spans="2:92" ht="18" customHeight="1">
      <c r="B8" s="63" t="s">
        <v>66</v>
      </c>
      <c r="C8" s="64"/>
      <c r="D8" s="65"/>
      <c r="E8" s="46" t="s">
        <v>65</v>
      </c>
      <c r="F8" s="53"/>
      <c r="G8" s="47"/>
      <c r="H8" s="46" t="s">
        <v>64</v>
      </c>
      <c r="I8" s="53"/>
      <c r="J8" s="47"/>
      <c r="K8" s="46"/>
      <c r="L8" s="53"/>
      <c r="M8" s="47"/>
      <c r="N8" s="46"/>
      <c r="O8" s="53"/>
      <c r="P8" s="47"/>
      <c r="Q8" s="46"/>
      <c r="R8" s="53"/>
      <c r="S8" s="47"/>
      <c r="T8" s="46"/>
      <c r="U8" s="53"/>
      <c r="V8" s="47"/>
      <c r="W8" s="46"/>
      <c r="X8" s="53"/>
      <c r="Y8" s="47"/>
      <c r="Z8" s="46"/>
      <c r="AA8" s="53"/>
      <c r="AB8" s="47"/>
      <c r="AC8" s="46"/>
      <c r="AD8" s="53"/>
      <c r="AE8" s="47"/>
      <c r="AF8" s="63"/>
      <c r="AG8" s="64"/>
      <c r="AH8" s="65"/>
      <c r="AI8" s="63"/>
      <c r="AJ8" s="64"/>
      <c r="AK8" s="65"/>
      <c r="AL8" s="63"/>
      <c r="AM8" s="64"/>
      <c r="AN8" s="65"/>
      <c r="CM8" s="6"/>
      <c r="CN8" s="6"/>
    </row>
    <row r="9" spans="2:92" ht="18" customHeight="1">
      <c r="B9" s="56">
        <f>$CB$46</f>
        <v>0</v>
      </c>
      <c r="C9" s="57"/>
      <c r="D9" s="58"/>
      <c r="E9" s="56">
        <f>$CC$46</f>
        <v>0</v>
      </c>
      <c r="F9" s="57"/>
      <c r="G9" s="58"/>
      <c r="H9" s="56">
        <f>$CD$46</f>
        <v>0</v>
      </c>
      <c r="I9" s="57"/>
      <c r="J9" s="58"/>
      <c r="K9" s="56"/>
      <c r="L9" s="57"/>
      <c r="M9" s="58"/>
      <c r="N9" s="56"/>
      <c r="O9" s="57"/>
      <c r="P9" s="58"/>
      <c r="Q9" s="56"/>
      <c r="R9" s="57"/>
      <c r="S9" s="58"/>
      <c r="T9" s="56"/>
      <c r="U9" s="57"/>
      <c r="V9" s="58"/>
      <c r="W9" s="56"/>
      <c r="X9" s="57"/>
      <c r="Y9" s="58"/>
      <c r="Z9" s="56"/>
      <c r="AA9" s="57"/>
      <c r="AB9" s="58"/>
      <c r="AC9" s="56"/>
      <c r="AD9" s="57"/>
      <c r="AE9" s="58"/>
      <c r="AF9" s="56"/>
      <c r="AG9" s="57"/>
      <c r="AH9" s="58"/>
      <c r="AI9" s="56"/>
      <c r="AJ9" s="57"/>
      <c r="AK9" s="58"/>
      <c r="AL9" s="56"/>
      <c r="AM9" s="57"/>
      <c r="AN9" s="58"/>
      <c r="CM9" s="6"/>
      <c r="CN9" s="6"/>
    </row>
    <row r="10" spans="2:92" ht="18" customHeight="1">
      <c r="B10" s="63" t="s">
        <v>22</v>
      </c>
      <c r="C10" s="64"/>
      <c r="D10" s="65"/>
      <c r="E10" s="46" t="s">
        <v>15</v>
      </c>
      <c r="F10" s="53"/>
      <c r="G10" s="47"/>
      <c r="H10" s="46" t="s">
        <v>62</v>
      </c>
      <c r="I10" s="53"/>
      <c r="J10" s="47"/>
      <c r="K10" s="46" t="s">
        <v>60</v>
      </c>
      <c r="L10" s="53"/>
      <c r="M10" s="68"/>
      <c r="N10" s="53" t="s">
        <v>137</v>
      </c>
      <c r="O10" s="53"/>
      <c r="P10" s="47"/>
      <c r="Q10" s="46" t="s">
        <v>57</v>
      </c>
      <c r="R10" s="53"/>
      <c r="S10" s="47"/>
      <c r="T10" s="46" t="s">
        <v>125</v>
      </c>
      <c r="U10" s="53"/>
      <c r="V10" s="47"/>
      <c r="W10" s="46" t="s">
        <v>44</v>
      </c>
      <c r="X10" s="53"/>
      <c r="Y10" s="47"/>
      <c r="Z10" s="46" t="s">
        <v>38</v>
      </c>
      <c r="AA10" s="53"/>
      <c r="AB10" s="47"/>
      <c r="AC10" s="46"/>
      <c r="AD10" s="53"/>
      <c r="AE10" s="47"/>
      <c r="AF10" s="46"/>
      <c r="AG10" s="53"/>
      <c r="AH10" s="47"/>
      <c r="AI10" s="63"/>
      <c r="AJ10" s="64"/>
      <c r="AK10" s="65"/>
      <c r="AL10" s="63"/>
      <c r="AM10" s="64"/>
      <c r="AN10" s="65"/>
      <c r="CM10" s="6"/>
      <c r="CN10" s="6"/>
    </row>
    <row r="11" spans="2:92" ht="18" customHeight="1">
      <c r="B11" s="40">
        <f>$BR$46</f>
        <v>0</v>
      </c>
      <c r="C11" s="66"/>
      <c r="D11" s="41"/>
      <c r="E11" s="40">
        <f>$BS$46</f>
        <v>0</v>
      </c>
      <c r="F11" s="66"/>
      <c r="G11" s="41"/>
      <c r="H11" s="40">
        <f>$BT$46</f>
        <v>0</v>
      </c>
      <c r="I11" s="66"/>
      <c r="J11" s="41"/>
      <c r="K11" s="40">
        <f>$BU$46</f>
        <v>0</v>
      </c>
      <c r="L11" s="66"/>
      <c r="M11" s="67"/>
      <c r="N11" s="66">
        <f>$BU$48</f>
        <v>0</v>
      </c>
      <c r="O11" s="66"/>
      <c r="P11" s="41"/>
      <c r="Q11" s="40">
        <f>$BV$46</f>
        <v>0</v>
      </c>
      <c r="R11" s="66"/>
      <c r="S11" s="41"/>
      <c r="T11" s="40">
        <f>$BW$46</f>
        <v>0</v>
      </c>
      <c r="U11" s="66"/>
      <c r="V11" s="41"/>
      <c r="W11" s="40">
        <f>$BX$46</f>
        <v>0</v>
      </c>
      <c r="X11" s="66"/>
      <c r="Y11" s="41"/>
      <c r="Z11" s="40">
        <f>$BY$46</f>
        <v>0</v>
      </c>
      <c r="AA11" s="66"/>
      <c r="AB11" s="41"/>
      <c r="AC11" s="56"/>
      <c r="AD11" s="57"/>
      <c r="AE11" s="58"/>
      <c r="AF11" s="56"/>
      <c r="AG11" s="57"/>
      <c r="AH11" s="58"/>
      <c r="AI11" s="56"/>
      <c r="AJ11" s="57"/>
      <c r="AK11" s="58"/>
      <c r="AL11" s="56"/>
      <c r="AM11" s="57"/>
      <c r="AN11" s="58"/>
      <c r="CM11" s="6"/>
      <c r="CN11" s="6"/>
    </row>
    <row r="12" spans="2:92" ht="18" customHeight="1">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6"/>
      <c r="AD12" s="6"/>
      <c r="AE12" s="6"/>
      <c r="AF12" s="6"/>
      <c r="AG12" s="6"/>
      <c r="AH12" s="6"/>
      <c r="AI12" s="6"/>
      <c r="AJ12" s="6"/>
      <c r="BB12" s="37"/>
      <c r="BJ12" s="37"/>
      <c r="BU12" s="38"/>
      <c r="CM12" s="6"/>
      <c r="CN12" s="6"/>
    </row>
    <row r="13" spans="2:92" ht="15" customHeight="1">
      <c r="B13" s="59" t="s">
        <v>148</v>
      </c>
      <c r="C13" s="60"/>
      <c r="D13" s="61"/>
      <c r="E13" s="59" t="s">
        <v>149</v>
      </c>
      <c r="F13" s="60"/>
      <c r="G13" s="60"/>
      <c r="H13" s="61"/>
      <c r="I13" s="59" t="s">
        <v>145</v>
      </c>
      <c r="J13" s="60"/>
      <c r="K13" s="60"/>
      <c r="L13" s="61"/>
      <c r="M13" s="59" t="s">
        <v>146</v>
      </c>
      <c r="N13" s="60"/>
      <c r="O13" s="60"/>
      <c r="P13" s="60"/>
      <c r="Q13" s="60"/>
      <c r="R13" s="60"/>
      <c r="S13" s="60"/>
      <c r="T13" s="61"/>
      <c r="U13" s="59" t="s">
        <v>147</v>
      </c>
      <c r="V13" s="60"/>
      <c r="W13" s="60"/>
      <c r="X13" s="60"/>
      <c r="Y13" s="60"/>
      <c r="Z13" s="60"/>
      <c r="AA13" s="60"/>
      <c r="AB13" s="60"/>
      <c r="AC13" s="60"/>
      <c r="AD13" s="60"/>
      <c r="AE13" s="60"/>
      <c r="AF13" s="60"/>
      <c r="AG13" s="60"/>
      <c r="AH13" s="60"/>
      <c r="AI13" s="60"/>
      <c r="AJ13" s="60"/>
      <c r="AK13" s="62" t="s">
        <v>27</v>
      </c>
      <c r="AL13" s="62"/>
      <c r="AM13" s="62"/>
      <c r="AN13" s="62"/>
      <c r="BB13" s="6" t="s">
        <v>35</v>
      </c>
      <c r="BD13" s="6" t="s">
        <v>35</v>
      </c>
      <c r="BF13" s="6" t="s">
        <v>35</v>
      </c>
      <c r="BJ13" s="6" t="s">
        <v>35</v>
      </c>
      <c r="BL13" s="6" t="s">
        <v>35</v>
      </c>
      <c r="BN13" s="6" t="s">
        <v>35</v>
      </c>
      <c r="CM13" s="6"/>
      <c r="CN13" s="6"/>
    </row>
    <row r="14" spans="2:92" ht="38.1" customHeight="1">
      <c r="B14" s="3" t="s">
        <v>45</v>
      </c>
      <c r="C14" s="3" t="s">
        <v>1</v>
      </c>
      <c r="D14" s="3" t="s">
        <v>2</v>
      </c>
      <c r="E14" s="46" t="s">
        <v>18</v>
      </c>
      <c r="F14" s="47"/>
      <c r="G14" s="46" t="s">
        <v>3</v>
      </c>
      <c r="H14" s="47"/>
      <c r="I14" s="46" t="s">
        <v>53</v>
      </c>
      <c r="J14" s="47"/>
      <c r="K14" s="46" t="s">
        <v>54</v>
      </c>
      <c r="L14" s="47"/>
      <c r="M14" s="54" t="s">
        <v>154</v>
      </c>
      <c r="N14" s="47"/>
      <c r="O14" s="54" t="s">
        <v>156</v>
      </c>
      <c r="P14" s="47"/>
      <c r="Q14" s="54" t="s">
        <v>155</v>
      </c>
      <c r="R14" s="47"/>
      <c r="S14" s="54" t="s">
        <v>157</v>
      </c>
      <c r="T14" s="47"/>
      <c r="U14" s="46" t="s">
        <v>22</v>
      </c>
      <c r="V14" s="47"/>
      <c r="W14" s="46" t="s">
        <v>15</v>
      </c>
      <c r="X14" s="47"/>
      <c r="Y14" s="54" t="s">
        <v>56</v>
      </c>
      <c r="Z14" s="55"/>
      <c r="AA14" s="54" t="s">
        <v>60</v>
      </c>
      <c r="AB14" s="55"/>
      <c r="AC14" s="46" t="s">
        <v>57</v>
      </c>
      <c r="AD14" s="47"/>
      <c r="AE14" s="46" t="s">
        <v>126</v>
      </c>
      <c r="AF14" s="47"/>
      <c r="AG14" s="46" t="s">
        <v>44</v>
      </c>
      <c r="AH14" s="47"/>
      <c r="AI14" s="46" t="s">
        <v>38</v>
      </c>
      <c r="AJ14" s="53"/>
      <c r="AK14" s="62"/>
      <c r="AL14" s="62"/>
      <c r="AM14" s="62"/>
      <c r="AN14" s="62"/>
      <c r="AO14" s="1"/>
      <c r="AP14" s="25" t="s">
        <v>24</v>
      </c>
      <c r="AQ14" s="25" t="s">
        <v>141</v>
      </c>
      <c r="AR14" s="25" t="s">
        <v>142</v>
      </c>
      <c r="AS14" s="25" t="s">
        <v>33</v>
      </c>
      <c r="AT14" s="25" t="s">
        <v>34</v>
      </c>
      <c r="AU14" s="25" t="s">
        <v>150</v>
      </c>
      <c r="AV14" s="25" t="s">
        <v>151</v>
      </c>
      <c r="AW14" s="25" t="s">
        <v>152</v>
      </c>
      <c r="AX14" s="25" t="s">
        <v>153</v>
      </c>
      <c r="AY14" s="25" t="s">
        <v>23</v>
      </c>
      <c r="AZ14" s="25" t="s">
        <v>72</v>
      </c>
      <c r="BA14" s="25"/>
      <c r="BB14" s="26">
        <f>設定!$D$13</f>
        <v>0.20833333333333334</v>
      </c>
      <c r="BC14" s="27">
        <f>IF(設定!$C$13&lt;設定!$D$13,設定!$C$13+1,設定!$C$13)</f>
        <v>0.91666666666666663</v>
      </c>
      <c r="BD14" s="26">
        <f>BB14+1</f>
        <v>1.2083333333333333</v>
      </c>
      <c r="BE14" s="27">
        <f>BC14+1</f>
        <v>1.9166666666666665</v>
      </c>
      <c r="BF14" s="26">
        <f>2</f>
        <v>2</v>
      </c>
      <c r="BG14" s="27" t="s">
        <v>69</v>
      </c>
      <c r="BH14" s="25" t="s">
        <v>36</v>
      </c>
      <c r="BI14" s="25"/>
      <c r="BJ14" s="26">
        <f>BB14</f>
        <v>0.20833333333333334</v>
      </c>
      <c r="BK14" s="27">
        <f>BC14</f>
        <v>0.91666666666666663</v>
      </c>
      <c r="BL14" s="26">
        <f>BD14</f>
        <v>1.2083333333333333</v>
      </c>
      <c r="BM14" s="27">
        <f>BE14</f>
        <v>1.9166666666666665</v>
      </c>
      <c r="BN14" s="26">
        <f>BF14</f>
        <v>2</v>
      </c>
      <c r="BO14" s="27" t="s">
        <v>144</v>
      </c>
      <c r="BP14" s="27" t="s">
        <v>143</v>
      </c>
      <c r="BQ14" s="25"/>
      <c r="BR14" s="25" t="s">
        <v>22</v>
      </c>
      <c r="BS14" s="25" t="s">
        <v>70</v>
      </c>
      <c r="BT14" s="25" t="s">
        <v>56</v>
      </c>
      <c r="BU14" s="25" t="s">
        <v>71</v>
      </c>
      <c r="BV14" s="25" t="s">
        <v>73</v>
      </c>
      <c r="BW14" s="25" t="s">
        <v>125</v>
      </c>
      <c r="BX14" s="25" t="s">
        <v>74</v>
      </c>
      <c r="BY14" s="25" t="s">
        <v>75</v>
      </c>
      <c r="BZ14" s="25" t="s">
        <v>76</v>
      </c>
      <c r="CA14" s="25" t="s">
        <v>124</v>
      </c>
      <c r="CB14" s="25" t="str">
        <f>設定!C$21</f>
        <v>法定休</v>
      </c>
      <c r="CC14" s="25" t="str">
        <f>設定!D$21</f>
        <v>所定休</v>
      </c>
      <c r="CD14" s="25" t="str">
        <f>設定!E$21</f>
        <v>特別休</v>
      </c>
      <c r="CE14" s="25" t="str">
        <f>設定!F$21</f>
        <v>有休</v>
      </c>
      <c r="CF14" s="25" t="str">
        <f>設定!G$21</f>
        <v>代休</v>
      </c>
      <c r="CG14" s="25" t="str">
        <f>設定!H$21</f>
        <v>振休</v>
      </c>
      <c r="CH14" s="25"/>
      <c r="CI14" s="25" t="s">
        <v>77</v>
      </c>
      <c r="CJ14" s="25" t="str">
        <f>設定!C$20</f>
        <v>欠勤</v>
      </c>
      <c r="CK14" s="25" t="str">
        <f>設定!D$20</f>
        <v>遅刻</v>
      </c>
      <c r="CL14" s="25" t="str">
        <f>設定!E$20</f>
        <v>早退</v>
      </c>
      <c r="CM14" s="25" t="str">
        <f>設定!F$20</f>
        <v>フレックス</v>
      </c>
      <c r="CN14" s="25" t="str">
        <f>設定!G$20</f>
        <v>直行/直帰</v>
      </c>
    </row>
    <row r="15" spans="2:92" ht="18" customHeight="1">
      <c r="B15" s="5">
        <f>IF(C15&lt;&gt;"",MONTH(C15),"")</f>
        <v>1</v>
      </c>
      <c r="C15" s="4">
        <f>AI2</f>
        <v>45658</v>
      </c>
      <c r="D15" s="5" t="str">
        <f>TEXT(C15,"aaa")</f>
        <v>水</v>
      </c>
      <c r="E15" s="50"/>
      <c r="F15" s="51"/>
      <c r="G15" s="50"/>
      <c r="H15" s="51"/>
      <c r="I15" s="48"/>
      <c r="J15" s="49"/>
      <c r="K15" s="48"/>
      <c r="L15" s="49"/>
      <c r="M15" s="48"/>
      <c r="N15" s="49"/>
      <c r="O15" s="48"/>
      <c r="P15" s="49"/>
      <c r="Q15" s="48"/>
      <c r="R15" s="49"/>
      <c r="S15" s="48"/>
      <c r="T15" s="49"/>
      <c r="U15" s="43">
        <f t="shared" ref="U15:U46" si="0">BR15</f>
        <v>0</v>
      </c>
      <c r="V15" s="44"/>
      <c r="W15" s="43">
        <f t="shared" ref="W15:W46" si="1">BS15</f>
        <v>0</v>
      </c>
      <c r="X15" s="44"/>
      <c r="Y15" s="43">
        <f t="shared" ref="Y15:Y46" si="2">BT15</f>
        <v>0</v>
      </c>
      <c r="Z15" s="44"/>
      <c r="AA15" s="43">
        <f t="shared" ref="AA15:AA46" si="3">BU15</f>
        <v>0</v>
      </c>
      <c r="AB15" s="44"/>
      <c r="AC15" s="43">
        <f t="shared" ref="AC15:AC46" si="4">BV15</f>
        <v>0</v>
      </c>
      <c r="AD15" s="44"/>
      <c r="AE15" s="43">
        <f t="shared" ref="AE15:AE46" si="5">BW15</f>
        <v>0</v>
      </c>
      <c r="AF15" s="44"/>
      <c r="AG15" s="43">
        <f t="shared" ref="AG15:AG46" si="6">BX15</f>
        <v>0</v>
      </c>
      <c r="AH15" s="44"/>
      <c r="AI15" s="43">
        <f t="shared" ref="AI15:AI46" si="7">BY15</f>
        <v>0</v>
      </c>
      <c r="AJ15" s="44"/>
      <c r="AK15" s="52"/>
      <c r="AL15" s="52"/>
      <c r="AM15" s="52"/>
      <c r="AN15" s="52"/>
      <c r="AO15" s="1"/>
      <c r="AP15" s="5" t="b">
        <f t="shared" ref="AP15:AP45" si="8">COUNT(I15:L15)=2</f>
        <v>0</v>
      </c>
      <c r="AQ15" s="5">
        <f t="shared" ref="AQ15:AQ45" si="9">E15</f>
        <v>0</v>
      </c>
      <c r="AR15" s="5">
        <f t="shared" ref="AR15:AR45" si="10">G15</f>
        <v>0</v>
      </c>
      <c r="AS15" s="28">
        <f t="shared" ref="AS15:AS45" si="11">_xlfn.FLOOR.MATH(I15,"0:1:0")</f>
        <v>0</v>
      </c>
      <c r="AT15" s="28">
        <f t="shared" ref="AT15:AT45" si="12">IF(_xlfn.FLOOR.MATH(K15,"0:1:0")&lt;_xlfn.FLOOR.MATH(I15,"0:1:0"),_xlfn.FLOOR.MATH(K15,"0:1:0")+1,_xlfn.FLOOR.MATH(K15,"0:1:0"))</f>
        <v>0</v>
      </c>
      <c r="AU15" s="28">
        <f>_xlfn.FLOOR.MATH(M15,"0:1:0")</f>
        <v>0</v>
      </c>
      <c r="AV15" s="28">
        <f>_xlfn.FLOOR.MATH(O15,"0:1:0")</f>
        <v>0</v>
      </c>
      <c r="AW15" s="28">
        <f>_xlfn.FLOOR.MATH(Q15,"0:1:0")</f>
        <v>0</v>
      </c>
      <c r="AX15" s="28">
        <f>_xlfn.FLOOR.MATH(S15,"0:1:0")</f>
        <v>0</v>
      </c>
      <c r="AY15" s="24">
        <f>_xlfn.FLOOR.MATH(設定!$C$9,"0:1:0")</f>
        <v>0.33333333333333337</v>
      </c>
      <c r="AZ15" s="24">
        <f>_xlfn.FLOOR.MATH(設定!$C$10,"0:1:0")</f>
        <v>0.33333333333333337</v>
      </c>
      <c r="BA15" s="24"/>
      <c r="BB15" s="24">
        <f>MAX(0,MIN($BB$14,$AT15)-$AS15-AU15)</f>
        <v>0</v>
      </c>
      <c r="BC15" s="24">
        <f>MAX(0,MIN($BC$14,$AT15)-MAX($BB$14,$AS15)-AV15)</f>
        <v>0</v>
      </c>
      <c r="BD15" s="24">
        <f>MAX(0,MIN($BD$14,$AT15)-MAX($BC$14,$AS15)-AW15)</f>
        <v>0</v>
      </c>
      <c r="BE15" s="24">
        <f>MAX(0,MIN($BE$14,$AT15)-MAX($BD$14,$AS15)-AX15)</f>
        <v>0</v>
      </c>
      <c r="BF15" s="24">
        <f>MAX(0,MIN($BF$14,$AT15)-MAX($BE$14,$AS15))</f>
        <v>0</v>
      </c>
      <c r="BG15" s="24">
        <f>(BC15+BE15)*$AP15</f>
        <v>0</v>
      </c>
      <c r="BH15" s="24">
        <f>(BB15+BD15+BF15)*$AP15</f>
        <v>0</v>
      </c>
      <c r="BI15" s="24"/>
      <c r="BJ15" s="24">
        <f>MAX(0,SUM($BB15:BB15)-$AZ15)</f>
        <v>0</v>
      </c>
      <c r="BK15" s="24">
        <f>MAX(0,SUM($BB15:BC15)-$AZ15-SUM($BJ15:BJ15))</f>
        <v>0</v>
      </c>
      <c r="BL15" s="24">
        <f>MAX(0,SUM($BB15:BD15)-$AZ15-SUM($BJ15:BK15))</f>
        <v>0</v>
      </c>
      <c r="BM15" s="24">
        <f>MAX(0,SUM($BB15:BE15)-$AZ15-SUM($BJ15:BL15))</f>
        <v>0</v>
      </c>
      <c r="BN15" s="24">
        <f>MAX(0,SUM($BB15:BF15)-$AZ15-SUM($BJ15:BM15))</f>
        <v>0</v>
      </c>
      <c r="BO15" s="24">
        <f>(BJ15+BK15+BL15+BM15+BN15)*$AP15</f>
        <v>0</v>
      </c>
      <c r="BP15" s="24">
        <f>(BJ15+BL15+BN15)*$AP15</f>
        <v>0</v>
      </c>
      <c r="BQ15" s="24"/>
      <c r="BR15" s="24">
        <f>MROUND(BG15+BH15,"0:1:0")</f>
        <v>0</v>
      </c>
      <c r="BS15" s="24">
        <f>MROUND(MIN(BR15,AY15)*NOT(BZ15),"0:1:0")</f>
        <v>0</v>
      </c>
      <c r="BT15" s="24">
        <f>MROUND(MAX(MIN(BR15,AZ15)-AY15,0)*NOT(BZ15),"0:1:0")</f>
        <v>0</v>
      </c>
      <c r="BU15" s="24">
        <f>MROUND(BO15*NOT(BZ15),"0:1:0")</f>
        <v>0</v>
      </c>
      <c r="BV15" s="24">
        <f>MROUND(BH15*NOT(BZ15),"0:1:0")</f>
        <v>0</v>
      </c>
      <c r="BW15" s="24">
        <f>MROUND(BP15*NOT(BZ15),"0:1:0")</f>
        <v>0</v>
      </c>
      <c r="BX15" s="24">
        <f>MROUND(BR15*BZ15,"0:1:0")</f>
        <v>0</v>
      </c>
      <c r="BY15" s="24">
        <f>MROUND(BH15*BZ15,"0:1:0")</f>
        <v>0</v>
      </c>
      <c r="BZ15" s="5" t="b">
        <f>AND(COUNTIF(設定!$C$17:$E$17,AQ15)&gt;0,BR15&gt;0)</f>
        <v>0</v>
      </c>
      <c r="CA15" s="24" t="b">
        <f>AND(COUNTIF(設定!$C$18:$E$18,AQ15)&gt;0,BR15&gt;0)</f>
        <v>0</v>
      </c>
      <c r="CB15" s="5">
        <f>N($AQ15=CB$14)</f>
        <v>0</v>
      </c>
      <c r="CC15" s="5">
        <f>N($AQ15=CC$14)</f>
        <v>0</v>
      </c>
      <c r="CD15" s="5">
        <f>N($AQ15=CD$14)</f>
        <v>0</v>
      </c>
      <c r="CE15" s="5">
        <f t="shared" ref="CE15:CG45" si="13">IF($AQ15=CE$14,IF($CA15,0.5,1),0)</f>
        <v>0</v>
      </c>
      <c r="CF15" s="5">
        <f t="shared" si="13"/>
        <v>0</v>
      </c>
      <c r="CG15" s="5">
        <f t="shared" si="13"/>
        <v>0</v>
      </c>
      <c r="CH15" s="5"/>
      <c r="CI15" s="5">
        <f>N(BR15&gt;0)</f>
        <v>0</v>
      </c>
      <c r="CJ15" s="5">
        <f>N($AR15=CJ$14)</f>
        <v>0</v>
      </c>
      <c r="CK15" s="5">
        <f>N($AR15=CK$14)</f>
        <v>0</v>
      </c>
      <c r="CL15" s="5">
        <f>N($AR15=CL$14)</f>
        <v>0</v>
      </c>
      <c r="CM15" s="5">
        <f>N($AR15=CM$14)</f>
        <v>0</v>
      </c>
      <c r="CN15" s="5">
        <f>N($AR15=CN$14)</f>
        <v>0</v>
      </c>
    </row>
    <row r="16" spans="2:92" ht="18" customHeight="1">
      <c r="B16" s="5">
        <f t="shared" ref="B16:B45" si="14">IF(C16&lt;&gt;"",MONTH(C16),"")</f>
        <v>1</v>
      </c>
      <c r="C16" s="7">
        <f>C15+1</f>
        <v>45659</v>
      </c>
      <c r="D16" s="8" t="str">
        <f t="shared" ref="D16:D45" si="15">TEXT(C16,"aaa")</f>
        <v>木</v>
      </c>
      <c r="E16" s="50"/>
      <c r="F16" s="51"/>
      <c r="G16" s="50"/>
      <c r="H16" s="51"/>
      <c r="I16" s="48"/>
      <c r="J16" s="49"/>
      <c r="K16" s="48"/>
      <c r="L16" s="49"/>
      <c r="M16" s="48"/>
      <c r="N16" s="49"/>
      <c r="O16" s="48"/>
      <c r="P16" s="49"/>
      <c r="Q16" s="48"/>
      <c r="R16" s="49"/>
      <c r="S16" s="48"/>
      <c r="T16" s="49"/>
      <c r="U16" s="43">
        <f t="shared" si="0"/>
        <v>0</v>
      </c>
      <c r="V16" s="44"/>
      <c r="W16" s="43">
        <f t="shared" si="1"/>
        <v>0</v>
      </c>
      <c r="X16" s="44"/>
      <c r="Y16" s="43">
        <f t="shared" si="2"/>
        <v>0</v>
      </c>
      <c r="Z16" s="44"/>
      <c r="AA16" s="43">
        <f t="shared" si="3"/>
        <v>0</v>
      </c>
      <c r="AB16" s="44"/>
      <c r="AC16" s="43">
        <f t="shared" si="4"/>
        <v>0</v>
      </c>
      <c r="AD16" s="44"/>
      <c r="AE16" s="43">
        <f t="shared" si="5"/>
        <v>0</v>
      </c>
      <c r="AF16" s="44"/>
      <c r="AG16" s="43">
        <f t="shared" si="6"/>
        <v>0</v>
      </c>
      <c r="AH16" s="44"/>
      <c r="AI16" s="43">
        <f t="shared" si="7"/>
        <v>0</v>
      </c>
      <c r="AJ16" s="44"/>
      <c r="AK16" s="42"/>
      <c r="AL16" s="42"/>
      <c r="AM16" s="42"/>
      <c r="AN16" s="42"/>
      <c r="AO16" s="1"/>
      <c r="AP16" s="5" t="b">
        <f t="shared" si="8"/>
        <v>0</v>
      </c>
      <c r="AQ16" s="5">
        <f t="shared" si="9"/>
        <v>0</v>
      </c>
      <c r="AR16" s="5">
        <f t="shared" si="10"/>
        <v>0</v>
      </c>
      <c r="AS16" s="28">
        <f t="shared" si="11"/>
        <v>0</v>
      </c>
      <c r="AT16" s="28">
        <f t="shared" si="12"/>
        <v>0</v>
      </c>
      <c r="AU16" s="28">
        <f t="shared" ref="AU16:AU45" si="16">_xlfn.FLOOR.MATH(M16,"0:1:0")</f>
        <v>0</v>
      </c>
      <c r="AV16" s="28">
        <f t="shared" ref="AV16:AV45" si="17">_xlfn.FLOOR.MATH(O16,"0:1:0")</f>
        <v>0</v>
      </c>
      <c r="AW16" s="28">
        <f t="shared" ref="AW16:AW45" si="18">_xlfn.FLOOR.MATH(Q16,"0:1:0")</f>
        <v>0</v>
      </c>
      <c r="AX16" s="28">
        <f t="shared" ref="AX16:AX45" si="19">_xlfn.FLOOR.MATH(S16,"0:1:0")</f>
        <v>0</v>
      </c>
      <c r="AY16" s="24">
        <f>_xlfn.FLOOR.MATH(設定!$C$9,"0:1:0")</f>
        <v>0.33333333333333337</v>
      </c>
      <c r="AZ16" s="24">
        <f>_xlfn.FLOOR.MATH(設定!$C$10,"0:1:0")</f>
        <v>0.33333333333333337</v>
      </c>
      <c r="BA16" s="24"/>
      <c r="BB16" s="24">
        <f t="shared" ref="BB16:BB45" si="20">MAX(0,MIN($BB$14,$AT16)-$AS16-AU16)</f>
        <v>0</v>
      </c>
      <c r="BC16" s="24">
        <f t="shared" ref="BC16:BC45" si="21">MAX(0,MIN($BC$14,$AT16)-MAX($BB$14,$AS16)-AV16)</f>
        <v>0</v>
      </c>
      <c r="BD16" s="24">
        <f t="shared" ref="BD16:BD45" si="22">MAX(0,MIN($BD$14,$AT16)-MAX($BC$14,$AS16)-AW16)</f>
        <v>0</v>
      </c>
      <c r="BE16" s="24">
        <f t="shared" ref="BE16:BE45" si="23">MAX(0,MIN($BE$14,$AT16)-MAX($BD$14,$AS16)-AX16)</f>
        <v>0</v>
      </c>
      <c r="BF16" s="24">
        <f t="shared" ref="BF16:BF45" si="24">MAX(0,MIN($BF$14,$AT16)-MAX($BE$14,$AS16))</f>
        <v>0</v>
      </c>
      <c r="BG16" s="24">
        <f t="shared" ref="BG16:BG45" si="25">(BC16+BE16)*$AP16</f>
        <v>0</v>
      </c>
      <c r="BH16" s="24">
        <f t="shared" ref="BH16:BH45" si="26">(BB16+BD16+BF16)*$AP16</f>
        <v>0</v>
      </c>
      <c r="BI16" s="24"/>
      <c r="BJ16" s="24">
        <f>MAX(0,SUM($BB16:BB16)-$AZ16)</f>
        <v>0</v>
      </c>
      <c r="BK16" s="24">
        <f>MAX(0,SUM($BB16:BC16)-$AZ16-SUM($BJ16:BJ16))</f>
        <v>0</v>
      </c>
      <c r="BL16" s="24">
        <f>MAX(0,SUM($BB16:BD16)-$AZ16-SUM($BJ16:BK16))</f>
        <v>0</v>
      </c>
      <c r="BM16" s="24">
        <f>MAX(0,SUM($BB16:BE16)-$AZ16-SUM($BJ16:BL16))</f>
        <v>0</v>
      </c>
      <c r="BN16" s="24">
        <f>MAX(0,SUM($BB16:BF16)-$AZ16-SUM($BJ16:BM16))</f>
        <v>0</v>
      </c>
      <c r="BO16" s="24">
        <f t="shared" ref="BO16:BO45" si="27">(BJ16+BK16+BL16+BM16+BN16)*$AP16</f>
        <v>0</v>
      </c>
      <c r="BP16" s="24">
        <f t="shared" ref="BP16:BP45" si="28">(BJ16+BL16+BN16)*$AP16</f>
        <v>0</v>
      </c>
      <c r="BQ16" s="24"/>
      <c r="BR16" s="24">
        <f t="shared" ref="BR16:BR45" si="29">MROUND(BG16+BH16,"0:1:0")</f>
        <v>0</v>
      </c>
      <c r="BS16" s="24">
        <f t="shared" ref="BS16:BS45" si="30">MROUND(MIN(BR16,AY16)*NOT(BZ16),"0:1:0")</f>
        <v>0</v>
      </c>
      <c r="BT16" s="24">
        <f t="shared" ref="BT16:BT45" si="31">MROUND(MAX(MIN(BR16,AZ16)-AY16,0)*NOT(BZ16),"0:1:0")</f>
        <v>0</v>
      </c>
      <c r="BU16" s="24">
        <f t="shared" ref="BU16:BU45" si="32">MROUND(BO16*NOT(BZ16),"0:1:0")</f>
        <v>0</v>
      </c>
      <c r="BV16" s="24">
        <f t="shared" ref="BV16:BV45" si="33">MROUND(BH16*NOT(BZ16),"0:1:0")</f>
        <v>0</v>
      </c>
      <c r="BW16" s="24">
        <f t="shared" ref="BW16:BW45" si="34">MROUND(BP16*NOT(BZ16),"0:1:0")</f>
        <v>0</v>
      </c>
      <c r="BX16" s="24">
        <f t="shared" ref="BX16:BX45" si="35">MROUND(BR16*BZ16,"0:1:0")</f>
        <v>0</v>
      </c>
      <c r="BY16" s="24">
        <f t="shared" ref="BY16:BY45" si="36">MROUND(BH16*BZ16,"0:1:0")</f>
        <v>0</v>
      </c>
      <c r="BZ16" s="5" t="b">
        <f>AND(COUNTIF(設定!$C$17:$E$17,AQ16)&gt;0,BR16&gt;0)</f>
        <v>0</v>
      </c>
      <c r="CA16" s="24" t="b">
        <f>AND(COUNTIF(設定!$C$18:$E$18,AQ16)&gt;0,BR16&gt;0)</f>
        <v>0</v>
      </c>
      <c r="CB16" s="5">
        <f t="shared" ref="CB16:CD45" si="37">N($AQ16=CB$14)</f>
        <v>0</v>
      </c>
      <c r="CC16" s="5">
        <f t="shared" si="37"/>
        <v>0</v>
      </c>
      <c r="CD16" s="5">
        <f t="shared" si="37"/>
        <v>0</v>
      </c>
      <c r="CE16" s="5">
        <f t="shared" si="13"/>
        <v>0</v>
      </c>
      <c r="CF16" s="5">
        <f t="shared" si="13"/>
        <v>0</v>
      </c>
      <c r="CG16" s="5">
        <f t="shared" si="13"/>
        <v>0</v>
      </c>
      <c r="CH16" s="5"/>
      <c r="CI16" s="5">
        <f t="shared" ref="CI16:CI45" si="38">N(BR16&gt;0)</f>
        <v>0</v>
      </c>
      <c r="CJ16" s="5">
        <f t="shared" ref="CJ16:CN45" si="39">N($AR16=CJ$14)</f>
        <v>0</v>
      </c>
      <c r="CK16" s="5">
        <f t="shared" si="39"/>
        <v>0</v>
      </c>
      <c r="CL16" s="5">
        <f t="shared" si="39"/>
        <v>0</v>
      </c>
      <c r="CM16" s="5">
        <f t="shared" si="39"/>
        <v>0</v>
      </c>
      <c r="CN16" s="5">
        <f t="shared" si="39"/>
        <v>0</v>
      </c>
    </row>
    <row r="17" spans="2:92" ht="18" customHeight="1">
      <c r="B17" s="5">
        <f t="shared" si="14"/>
        <v>1</v>
      </c>
      <c r="C17" s="7">
        <f t="shared" ref="C17:C42" si="40">C16+1</f>
        <v>45660</v>
      </c>
      <c r="D17" s="8" t="str">
        <f t="shared" si="15"/>
        <v>金</v>
      </c>
      <c r="E17" s="50"/>
      <c r="F17" s="51"/>
      <c r="G17" s="50"/>
      <c r="H17" s="51"/>
      <c r="I17" s="48"/>
      <c r="J17" s="49"/>
      <c r="K17" s="48"/>
      <c r="L17" s="49"/>
      <c r="M17" s="48"/>
      <c r="N17" s="49"/>
      <c r="O17" s="48"/>
      <c r="P17" s="49"/>
      <c r="Q17" s="48"/>
      <c r="R17" s="49"/>
      <c r="S17" s="48"/>
      <c r="T17" s="49"/>
      <c r="U17" s="43">
        <f t="shared" si="0"/>
        <v>0</v>
      </c>
      <c r="V17" s="44"/>
      <c r="W17" s="43">
        <f t="shared" si="1"/>
        <v>0</v>
      </c>
      <c r="X17" s="44"/>
      <c r="Y17" s="43">
        <f t="shared" si="2"/>
        <v>0</v>
      </c>
      <c r="Z17" s="44"/>
      <c r="AA17" s="43">
        <f t="shared" si="3"/>
        <v>0</v>
      </c>
      <c r="AB17" s="44"/>
      <c r="AC17" s="43">
        <f t="shared" si="4"/>
        <v>0</v>
      </c>
      <c r="AD17" s="44"/>
      <c r="AE17" s="43">
        <f t="shared" si="5"/>
        <v>0</v>
      </c>
      <c r="AF17" s="44"/>
      <c r="AG17" s="43">
        <f t="shared" si="6"/>
        <v>0</v>
      </c>
      <c r="AH17" s="44"/>
      <c r="AI17" s="43">
        <f t="shared" si="7"/>
        <v>0</v>
      </c>
      <c r="AJ17" s="44"/>
      <c r="AK17" s="42"/>
      <c r="AL17" s="42"/>
      <c r="AM17" s="42"/>
      <c r="AN17" s="42"/>
      <c r="AO17" s="1"/>
      <c r="AP17" s="5" t="b">
        <f t="shared" si="8"/>
        <v>0</v>
      </c>
      <c r="AQ17" s="5">
        <f t="shared" si="9"/>
        <v>0</v>
      </c>
      <c r="AR17" s="5">
        <f t="shared" si="10"/>
        <v>0</v>
      </c>
      <c r="AS17" s="28">
        <f t="shared" si="11"/>
        <v>0</v>
      </c>
      <c r="AT17" s="28">
        <f t="shared" si="12"/>
        <v>0</v>
      </c>
      <c r="AU17" s="28">
        <f t="shared" si="16"/>
        <v>0</v>
      </c>
      <c r="AV17" s="28">
        <f t="shared" si="17"/>
        <v>0</v>
      </c>
      <c r="AW17" s="28">
        <f t="shared" si="18"/>
        <v>0</v>
      </c>
      <c r="AX17" s="28">
        <f t="shared" si="19"/>
        <v>0</v>
      </c>
      <c r="AY17" s="24">
        <f>_xlfn.FLOOR.MATH(設定!$C$9,"0:1:0")</f>
        <v>0.33333333333333337</v>
      </c>
      <c r="AZ17" s="24">
        <f>_xlfn.FLOOR.MATH(設定!$C$10,"0:1:0")</f>
        <v>0.33333333333333337</v>
      </c>
      <c r="BA17" s="24"/>
      <c r="BB17" s="24">
        <f t="shared" si="20"/>
        <v>0</v>
      </c>
      <c r="BC17" s="24">
        <f t="shared" si="21"/>
        <v>0</v>
      </c>
      <c r="BD17" s="24">
        <f t="shared" si="22"/>
        <v>0</v>
      </c>
      <c r="BE17" s="24">
        <f t="shared" si="23"/>
        <v>0</v>
      </c>
      <c r="BF17" s="24">
        <f t="shared" si="24"/>
        <v>0</v>
      </c>
      <c r="BG17" s="24">
        <f t="shared" si="25"/>
        <v>0</v>
      </c>
      <c r="BH17" s="24">
        <f t="shared" si="26"/>
        <v>0</v>
      </c>
      <c r="BI17" s="24"/>
      <c r="BJ17" s="24">
        <f>MAX(0,SUM($BB17:BB17)-$AZ17)</f>
        <v>0</v>
      </c>
      <c r="BK17" s="24">
        <f>MAX(0,SUM($BB17:BC17)-$AZ17-SUM($BJ17:BJ17))</f>
        <v>0</v>
      </c>
      <c r="BL17" s="24">
        <f>MAX(0,SUM($BB17:BD17)-$AZ17-SUM($BJ17:BK17))</f>
        <v>0</v>
      </c>
      <c r="BM17" s="24">
        <f>MAX(0,SUM($BB17:BE17)-$AZ17-SUM($BJ17:BL17))</f>
        <v>0</v>
      </c>
      <c r="BN17" s="24">
        <f>MAX(0,SUM($BB17:BF17)-$AZ17-SUM($BJ17:BM17))</f>
        <v>0</v>
      </c>
      <c r="BO17" s="24">
        <f t="shared" si="27"/>
        <v>0</v>
      </c>
      <c r="BP17" s="24">
        <f t="shared" si="28"/>
        <v>0</v>
      </c>
      <c r="BQ17" s="24"/>
      <c r="BR17" s="24">
        <f t="shared" si="29"/>
        <v>0</v>
      </c>
      <c r="BS17" s="24">
        <f t="shared" si="30"/>
        <v>0</v>
      </c>
      <c r="BT17" s="24">
        <f t="shared" si="31"/>
        <v>0</v>
      </c>
      <c r="BU17" s="24">
        <f t="shared" si="32"/>
        <v>0</v>
      </c>
      <c r="BV17" s="24">
        <f t="shared" si="33"/>
        <v>0</v>
      </c>
      <c r="BW17" s="24">
        <f t="shared" si="34"/>
        <v>0</v>
      </c>
      <c r="BX17" s="24">
        <f t="shared" si="35"/>
        <v>0</v>
      </c>
      <c r="BY17" s="24">
        <f t="shared" si="36"/>
        <v>0</v>
      </c>
      <c r="BZ17" s="5" t="b">
        <f>AND(COUNTIF(設定!$C$17:$E$17,AQ17)&gt;0,BR17&gt;0)</f>
        <v>0</v>
      </c>
      <c r="CA17" s="24" t="b">
        <f>AND(COUNTIF(設定!$C$18:$E$18,AQ17)&gt;0,BR17&gt;0)</f>
        <v>0</v>
      </c>
      <c r="CB17" s="5">
        <f t="shared" si="37"/>
        <v>0</v>
      </c>
      <c r="CC17" s="5">
        <f t="shared" si="37"/>
        <v>0</v>
      </c>
      <c r="CD17" s="5">
        <f t="shared" si="37"/>
        <v>0</v>
      </c>
      <c r="CE17" s="5">
        <f t="shared" si="13"/>
        <v>0</v>
      </c>
      <c r="CF17" s="5">
        <f t="shared" si="13"/>
        <v>0</v>
      </c>
      <c r="CG17" s="5">
        <f t="shared" si="13"/>
        <v>0</v>
      </c>
      <c r="CH17" s="5"/>
      <c r="CI17" s="5">
        <f t="shared" si="38"/>
        <v>0</v>
      </c>
      <c r="CJ17" s="5">
        <f t="shared" si="39"/>
        <v>0</v>
      </c>
      <c r="CK17" s="5">
        <f t="shared" si="39"/>
        <v>0</v>
      </c>
      <c r="CL17" s="5">
        <f t="shared" si="39"/>
        <v>0</v>
      </c>
      <c r="CM17" s="5">
        <f t="shared" si="39"/>
        <v>0</v>
      </c>
      <c r="CN17" s="5">
        <f t="shared" si="39"/>
        <v>0</v>
      </c>
    </row>
    <row r="18" spans="2:92" ht="18" customHeight="1">
      <c r="B18" s="5">
        <f t="shared" si="14"/>
        <v>1</v>
      </c>
      <c r="C18" s="7">
        <f t="shared" si="40"/>
        <v>45661</v>
      </c>
      <c r="D18" s="8" t="str">
        <f t="shared" si="15"/>
        <v>土</v>
      </c>
      <c r="E18" s="50"/>
      <c r="F18" s="51"/>
      <c r="G18" s="50"/>
      <c r="H18" s="51"/>
      <c r="I18" s="48"/>
      <c r="J18" s="49"/>
      <c r="K18" s="48"/>
      <c r="L18" s="49"/>
      <c r="M18" s="48"/>
      <c r="N18" s="49"/>
      <c r="O18" s="48"/>
      <c r="P18" s="49"/>
      <c r="Q18" s="48"/>
      <c r="R18" s="49"/>
      <c r="S18" s="48"/>
      <c r="T18" s="49"/>
      <c r="U18" s="43">
        <f t="shared" si="0"/>
        <v>0</v>
      </c>
      <c r="V18" s="44"/>
      <c r="W18" s="43">
        <f t="shared" si="1"/>
        <v>0</v>
      </c>
      <c r="X18" s="44"/>
      <c r="Y18" s="43">
        <f t="shared" si="2"/>
        <v>0</v>
      </c>
      <c r="Z18" s="44"/>
      <c r="AA18" s="43">
        <f t="shared" si="3"/>
        <v>0</v>
      </c>
      <c r="AB18" s="44"/>
      <c r="AC18" s="43">
        <f t="shared" si="4"/>
        <v>0</v>
      </c>
      <c r="AD18" s="44"/>
      <c r="AE18" s="43">
        <f t="shared" si="5"/>
        <v>0</v>
      </c>
      <c r="AF18" s="44"/>
      <c r="AG18" s="43">
        <f t="shared" si="6"/>
        <v>0</v>
      </c>
      <c r="AH18" s="44"/>
      <c r="AI18" s="43">
        <f t="shared" si="7"/>
        <v>0</v>
      </c>
      <c r="AJ18" s="44"/>
      <c r="AK18" s="42"/>
      <c r="AL18" s="42"/>
      <c r="AM18" s="42"/>
      <c r="AN18" s="42"/>
      <c r="AO18" s="1"/>
      <c r="AP18" s="5" t="b">
        <f t="shared" si="8"/>
        <v>0</v>
      </c>
      <c r="AQ18" s="5">
        <f t="shared" si="9"/>
        <v>0</v>
      </c>
      <c r="AR18" s="5">
        <f t="shared" si="10"/>
        <v>0</v>
      </c>
      <c r="AS18" s="28">
        <f t="shared" si="11"/>
        <v>0</v>
      </c>
      <c r="AT18" s="28">
        <f t="shared" si="12"/>
        <v>0</v>
      </c>
      <c r="AU18" s="28">
        <f t="shared" si="16"/>
        <v>0</v>
      </c>
      <c r="AV18" s="28">
        <f t="shared" si="17"/>
        <v>0</v>
      </c>
      <c r="AW18" s="28">
        <f t="shared" si="18"/>
        <v>0</v>
      </c>
      <c r="AX18" s="28">
        <f t="shared" si="19"/>
        <v>0</v>
      </c>
      <c r="AY18" s="24">
        <f>_xlfn.FLOOR.MATH(設定!$C$9,"0:1:0")</f>
        <v>0.33333333333333337</v>
      </c>
      <c r="AZ18" s="24">
        <f>_xlfn.FLOOR.MATH(設定!$C$10,"0:1:0")</f>
        <v>0.33333333333333337</v>
      </c>
      <c r="BA18" s="24"/>
      <c r="BB18" s="24">
        <f t="shared" si="20"/>
        <v>0</v>
      </c>
      <c r="BC18" s="24">
        <f t="shared" si="21"/>
        <v>0</v>
      </c>
      <c r="BD18" s="24">
        <f t="shared" si="22"/>
        <v>0</v>
      </c>
      <c r="BE18" s="24">
        <f t="shared" si="23"/>
        <v>0</v>
      </c>
      <c r="BF18" s="24">
        <f t="shared" si="24"/>
        <v>0</v>
      </c>
      <c r="BG18" s="24">
        <f t="shared" si="25"/>
        <v>0</v>
      </c>
      <c r="BH18" s="24">
        <f t="shared" si="26"/>
        <v>0</v>
      </c>
      <c r="BI18" s="24"/>
      <c r="BJ18" s="24">
        <f>MAX(0,SUM($BB18:BB18)-$AZ18)</f>
        <v>0</v>
      </c>
      <c r="BK18" s="24">
        <f>MAX(0,SUM($BB18:BC18)-$AZ18-SUM($BJ18:BJ18))</f>
        <v>0</v>
      </c>
      <c r="BL18" s="24">
        <f>MAX(0,SUM($BB18:BD18)-$AZ18-SUM($BJ18:BK18))</f>
        <v>0</v>
      </c>
      <c r="BM18" s="24">
        <f>MAX(0,SUM($BB18:BE18)-$AZ18-SUM($BJ18:BL18))</f>
        <v>0</v>
      </c>
      <c r="BN18" s="24">
        <f>MAX(0,SUM($BB18:BF18)-$AZ18-SUM($BJ18:BM18))</f>
        <v>0</v>
      </c>
      <c r="BO18" s="24">
        <f t="shared" si="27"/>
        <v>0</v>
      </c>
      <c r="BP18" s="24">
        <f t="shared" si="28"/>
        <v>0</v>
      </c>
      <c r="BQ18" s="24"/>
      <c r="BR18" s="24">
        <f t="shared" si="29"/>
        <v>0</v>
      </c>
      <c r="BS18" s="24">
        <f t="shared" si="30"/>
        <v>0</v>
      </c>
      <c r="BT18" s="24">
        <f t="shared" si="31"/>
        <v>0</v>
      </c>
      <c r="BU18" s="24">
        <f t="shared" si="32"/>
        <v>0</v>
      </c>
      <c r="BV18" s="24">
        <f t="shared" si="33"/>
        <v>0</v>
      </c>
      <c r="BW18" s="24">
        <f t="shared" si="34"/>
        <v>0</v>
      </c>
      <c r="BX18" s="24">
        <f t="shared" si="35"/>
        <v>0</v>
      </c>
      <c r="BY18" s="24">
        <f t="shared" si="36"/>
        <v>0</v>
      </c>
      <c r="BZ18" s="5" t="b">
        <f>AND(COUNTIF(設定!$C$17:$E$17,AQ18)&gt;0,BR18&gt;0)</f>
        <v>0</v>
      </c>
      <c r="CA18" s="24" t="b">
        <f>AND(COUNTIF(設定!$C$18:$E$18,AQ18)&gt;0,BR18&gt;0)</f>
        <v>0</v>
      </c>
      <c r="CB18" s="5">
        <f t="shared" si="37"/>
        <v>0</v>
      </c>
      <c r="CC18" s="5">
        <f t="shared" si="37"/>
        <v>0</v>
      </c>
      <c r="CD18" s="5">
        <f t="shared" si="37"/>
        <v>0</v>
      </c>
      <c r="CE18" s="5">
        <f t="shared" si="13"/>
        <v>0</v>
      </c>
      <c r="CF18" s="5">
        <f t="shared" si="13"/>
        <v>0</v>
      </c>
      <c r="CG18" s="5">
        <f t="shared" si="13"/>
        <v>0</v>
      </c>
      <c r="CH18" s="5"/>
      <c r="CI18" s="5">
        <f t="shared" si="38"/>
        <v>0</v>
      </c>
      <c r="CJ18" s="5">
        <f t="shared" si="39"/>
        <v>0</v>
      </c>
      <c r="CK18" s="5">
        <f t="shared" si="39"/>
        <v>0</v>
      </c>
      <c r="CL18" s="5">
        <f t="shared" si="39"/>
        <v>0</v>
      </c>
      <c r="CM18" s="5">
        <f t="shared" si="39"/>
        <v>0</v>
      </c>
      <c r="CN18" s="5">
        <f t="shared" si="39"/>
        <v>0</v>
      </c>
    </row>
    <row r="19" spans="2:92" ht="18" customHeight="1">
      <c r="B19" s="5">
        <f t="shared" si="14"/>
        <v>1</v>
      </c>
      <c r="C19" s="7">
        <f t="shared" si="40"/>
        <v>45662</v>
      </c>
      <c r="D19" s="8" t="str">
        <f t="shared" si="15"/>
        <v>日</v>
      </c>
      <c r="E19" s="50"/>
      <c r="F19" s="51"/>
      <c r="G19" s="50"/>
      <c r="H19" s="51"/>
      <c r="I19" s="48"/>
      <c r="J19" s="49"/>
      <c r="K19" s="48"/>
      <c r="L19" s="49"/>
      <c r="M19" s="48"/>
      <c r="N19" s="49"/>
      <c r="O19" s="48"/>
      <c r="P19" s="49"/>
      <c r="Q19" s="48"/>
      <c r="R19" s="49"/>
      <c r="S19" s="48"/>
      <c r="T19" s="49"/>
      <c r="U19" s="43">
        <f t="shared" si="0"/>
        <v>0</v>
      </c>
      <c r="V19" s="44"/>
      <c r="W19" s="43">
        <f t="shared" si="1"/>
        <v>0</v>
      </c>
      <c r="X19" s="44"/>
      <c r="Y19" s="43">
        <f t="shared" si="2"/>
        <v>0</v>
      </c>
      <c r="Z19" s="44"/>
      <c r="AA19" s="43">
        <f t="shared" si="3"/>
        <v>0</v>
      </c>
      <c r="AB19" s="44"/>
      <c r="AC19" s="43">
        <f t="shared" si="4"/>
        <v>0</v>
      </c>
      <c r="AD19" s="44"/>
      <c r="AE19" s="43">
        <f t="shared" si="5"/>
        <v>0</v>
      </c>
      <c r="AF19" s="44"/>
      <c r="AG19" s="43">
        <f t="shared" si="6"/>
        <v>0</v>
      </c>
      <c r="AH19" s="44"/>
      <c r="AI19" s="43">
        <f t="shared" si="7"/>
        <v>0</v>
      </c>
      <c r="AJ19" s="44"/>
      <c r="AK19" s="42"/>
      <c r="AL19" s="42"/>
      <c r="AM19" s="42"/>
      <c r="AN19" s="42"/>
      <c r="AO19" s="1"/>
      <c r="AP19" s="5" t="b">
        <f t="shared" si="8"/>
        <v>0</v>
      </c>
      <c r="AQ19" s="5">
        <f t="shared" si="9"/>
        <v>0</v>
      </c>
      <c r="AR19" s="5">
        <f t="shared" si="10"/>
        <v>0</v>
      </c>
      <c r="AS19" s="28">
        <f t="shared" si="11"/>
        <v>0</v>
      </c>
      <c r="AT19" s="28">
        <f t="shared" si="12"/>
        <v>0</v>
      </c>
      <c r="AU19" s="28">
        <f t="shared" si="16"/>
        <v>0</v>
      </c>
      <c r="AV19" s="28">
        <f t="shared" si="17"/>
        <v>0</v>
      </c>
      <c r="AW19" s="28">
        <f t="shared" si="18"/>
        <v>0</v>
      </c>
      <c r="AX19" s="28">
        <f t="shared" si="19"/>
        <v>0</v>
      </c>
      <c r="AY19" s="24">
        <f>_xlfn.FLOOR.MATH(設定!$C$9,"0:1:0")</f>
        <v>0.33333333333333337</v>
      </c>
      <c r="AZ19" s="24">
        <f>_xlfn.FLOOR.MATH(設定!$C$10,"0:1:0")</f>
        <v>0.33333333333333337</v>
      </c>
      <c r="BA19" s="24"/>
      <c r="BB19" s="24">
        <f t="shared" si="20"/>
        <v>0</v>
      </c>
      <c r="BC19" s="24">
        <f t="shared" si="21"/>
        <v>0</v>
      </c>
      <c r="BD19" s="24">
        <f t="shared" si="22"/>
        <v>0</v>
      </c>
      <c r="BE19" s="24">
        <f t="shared" si="23"/>
        <v>0</v>
      </c>
      <c r="BF19" s="24">
        <f t="shared" si="24"/>
        <v>0</v>
      </c>
      <c r="BG19" s="24">
        <f t="shared" si="25"/>
        <v>0</v>
      </c>
      <c r="BH19" s="24">
        <f t="shared" si="26"/>
        <v>0</v>
      </c>
      <c r="BI19" s="24"/>
      <c r="BJ19" s="24">
        <f>MAX(0,SUM($BB19:BB19)-$AZ19)</f>
        <v>0</v>
      </c>
      <c r="BK19" s="24">
        <f>MAX(0,SUM($BB19:BC19)-$AZ19-SUM($BJ19:BJ19))</f>
        <v>0</v>
      </c>
      <c r="BL19" s="24">
        <f>MAX(0,SUM($BB19:BD19)-$AZ19-SUM($BJ19:BK19))</f>
        <v>0</v>
      </c>
      <c r="BM19" s="24">
        <f>MAX(0,SUM($BB19:BE19)-$AZ19-SUM($BJ19:BL19))</f>
        <v>0</v>
      </c>
      <c r="BN19" s="24">
        <f>MAX(0,SUM($BB19:BF19)-$AZ19-SUM($BJ19:BM19))</f>
        <v>0</v>
      </c>
      <c r="BO19" s="24">
        <f t="shared" si="27"/>
        <v>0</v>
      </c>
      <c r="BP19" s="24">
        <f t="shared" si="28"/>
        <v>0</v>
      </c>
      <c r="BQ19" s="24"/>
      <c r="BR19" s="24">
        <f t="shared" si="29"/>
        <v>0</v>
      </c>
      <c r="BS19" s="24">
        <f t="shared" si="30"/>
        <v>0</v>
      </c>
      <c r="BT19" s="24">
        <f t="shared" si="31"/>
        <v>0</v>
      </c>
      <c r="BU19" s="24">
        <f t="shared" si="32"/>
        <v>0</v>
      </c>
      <c r="BV19" s="24">
        <f t="shared" si="33"/>
        <v>0</v>
      </c>
      <c r="BW19" s="24">
        <f t="shared" si="34"/>
        <v>0</v>
      </c>
      <c r="BX19" s="24">
        <f t="shared" si="35"/>
        <v>0</v>
      </c>
      <c r="BY19" s="24">
        <f t="shared" si="36"/>
        <v>0</v>
      </c>
      <c r="BZ19" s="5" t="b">
        <f>AND(COUNTIF(設定!$C$17:$E$17,AQ19)&gt;0,BR19&gt;0)</f>
        <v>0</v>
      </c>
      <c r="CA19" s="24" t="b">
        <f>AND(COUNTIF(設定!$C$18:$E$18,AQ19)&gt;0,BR19&gt;0)</f>
        <v>0</v>
      </c>
      <c r="CB19" s="5">
        <f t="shared" si="37"/>
        <v>0</v>
      </c>
      <c r="CC19" s="5">
        <f t="shared" si="37"/>
        <v>0</v>
      </c>
      <c r="CD19" s="5">
        <f t="shared" si="37"/>
        <v>0</v>
      </c>
      <c r="CE19" s="5">
        <f t="shared" si="13"/>
        <v>0</v>
      </c>
      <c r="CF19" s="5">
        <f t="shared" si="13"/>
        <v>0</v>
      </c>
      <c r="CG19" s="5">
        <f t="shared" si="13"/>
        <v>0</v>
      </c>
      <c r="CH19" s="5"/>
      <c r="CI19" s="5">
        <f t="shared" si="38"/>
        <v>0</v>
      </c>
      <c r="CJ19" s="5">
        <f t="shared" si="39"/>
        <v>0</v>
      </c>
      <c r="CK19" s="5">
        <f t="shared" si="39"/>
        <v>0</v>
      </c>
      <c r="CL19" s="5">
        <f t="shared" si="39"/>
        <v>0</v>
      </c>
      <c r="CM19" s="5">
        <f t="shared" si="39"/>
        <v>0</v>
      </c>
      <c r="CN19" s="5">
        <f t="shared" si="39"/>
        <v>0</v>
      </c>
    </row>
    <row r="20" spans="2:92" ht="18" customHeight="1">
      <c r="B20" s="5">
        <f t="shared" si="14"/>
        <v>1</v>
      </c>
      <c r="C20" s="7">
        <f t="shared" si="40"/>
        <v>45663</v>
      </c>
      <c r="D20" s="8" t="str">
        <f t="shared" si="15"/>
        <v>月</v>
      </c>
      <c r="E20" s="50"/>
      <c r="F20" s="51"/>
      <c r="G20" s="50"/>
      <c r="H20" s="51"/>
      <c r="I20" s="48"/>
      <c r="J20" s="49"/>
      <c r="K20" s="48"/>
      <c r="L20" s="49"/>
      <c r="M20" s="48"/>
      <c r="N20" s="49"/>
      <c r="O20" s="48"/>
      <c r="P20" s="49"/>
      <c r="Q20" s="48"/>
      <c r="R20" s="49"/>
      <c r="S20" s="48"/>
      <c r="T20" s="49"/>
      <c r="U20" s="43">
        <f t="shared" si="0"/>
        <v>0</v>
      </c>
      <c r="V20" s="44"/>
      <c r="W20" s="43">
        <f t="shared" si="1"/>
        <v>0</v>
      </c>
      <c r="X20" s="44"/>
      <c r="Y20" s="43">
        <f t="shared" si="2"/>
        <v>0</v>
      </c>
      <c r="Z20" s="44"/>
      <c r="AA20" s="43">
        <f t="shared" si="3"/>
        <v>0</v>
      </c>
      <c r="AB20" s="44"/>
      <c r="AC20" s="43">
        <f t="shared" si="4"/>
        <v>0</v>
      </c>
      <c r="AD20" s="44"/>
      <c r="AE20" s="43">
        <f t="shared" si="5"/>
        <v>0</v>
      </c>
      <c r="AF20" s="44"/>
      <c r="AG20" s="43">
        <f t="shared" si="6"/>
        <v>0</v>
      </c>
      <c r="AH20" s="44"/>
      <c r="AI20" s="43">
        <f t="shared" si="7"/>
        <v>0</v>
      </c>
      <c r="AJ20" s="44"/>
      <c r="AK20" s="42"/>
      <c r="AL20" s="42"/>
      <c r="AM20" s="42"/>
      <c r="AN20" s="42"/>
      <c r="AO20" s="1"/>
      <c r="AP20" s="5" t="b">
        <f t="shared" si="8"/>
        <v>0</v>
      </c>
      <c r="AQ20" s="5">
        <f t="shared" si="9"/>
        <v>0</v>
      </c>
      <c r="AR20" s="5">
        <f t="shared" si="10"/>
        <v>0</v>
      </c>
      <c r="AS20" s="28">
        <f t="shared" si="11"/>
        <v>0</v>
      </c>
      <c r="AT20" s="28">
        <f t="shared" si="12"/>
        <v>0</v>
      </c>
      <c r="AU20" s="28">
        <f t="shared" si="16"/>
        <v>0</v>
      </c>
      <c r="AV20" s="28">
        <f t="shared" si="17"/>
        <v>0</v>
      </c>
      <c r="AW20" s="28">
        <f t="shared" si="18"/>
        <v>0</v>
      </c>
      <c r="AX20" s="28">
        <f t="shared" si="19"/>
        <v>0</v>
      </c>
      <c r="AY20" s="24">
        <f>_xlfn.FLOOR.MATH(設定!$C$9,"0:1:0")</f>
        <v>0.33333333333333337</v>
      </c>
      <c r="AZ20" s="24">
        <f>_xlfn.FLOOR.MATH(設定!$C$10,"0:1:0")</f>
        <v>0.33333333333333337</v>
      </c>
      <c r="BA20" s="24"/>
      <c r="BB20" s="24">
        <f t="shared" si="20"/>
        <v>0</v>
      </c>
      <c r="BC20" s="24">
        <f t="shared" si="21"/>
        <v>0</v>
      </c>
      <c r="BD20" s="24">
        <f t="shared" si="22"/>
        <v>0</v>
      </c>
      <c r="BE20" s="24">
        <f t="shared" si="23"/>
        <v>0</v>
      </c>
      <c r="BF20" s="24">
        <f t="shared" si="24"/>
        <v>0</v>
      </c>
      <c r="BG20" s="24">
        <f t="shared" si="25"/>
        <v>0</v>
      </c>
      <c r="BH20" s="24">
        <f t="shared" si="26"/>
        <v>0</v>
      </c>
      <c r="BI20" s="24"/>
      <c r="BJ20" s="24">
        <f>MAX(0,SUM($BB20:BB20)-$AZ20)</f>
        <v>0</v>
      </c>
      <c r="BK20" s="24">
        <f>MAX(0,SUM($BB20:BC20)-$AZ20-SUM($BJ20:BJ20))</f>
        <v>0</v>
      </c>
      <c r="BL20" s="24">
        <f>MAX(0,SUM($BB20:BD20)-$AZ20-SUM($BJ20:BK20))</f>
        <v>0</v>
      </c>
      <c r="BM20" s="24">
        <f>MAX(0,SUM($BB20:BE20)-$AZ20-SUM($BJ20:BL20))</f>
        <v>0</v>
      </c>
      <c r="BN20" s="24">
        <f>MAX(0,SUM($BB20:BF20)-$AZ20-SUM($BJ20:BM20))</f>
        <v>0</v>
      </c>
      <c r="BO20" s="24">
        <f t="shared" si="27"/>
        <v>0</v>
      </c>
      <c r="BP20" s="24">
        <f t="shared" si="28"/>
        <v>0</v>
      </c>
      <c r="BQ20" s="24"/>
      <c r="BR20" s="24">
        <f t="shared" si="29"/>
        <v>0</v>
      </c>
      <c r="BS20" s="24">
        <f t="shared" si="30"/>
        <v>0</v>
      </c>
      <c r="BT20" s="24">
        <f t="shared" si="31"/>
        <v>0</v>
      </c>
      <c r="BU20" s="24">
        <f t="shared" si="32"/>
        <v>0</v>
      </c>
      <c r="BV20" s="24">
        <f t="shared" si="33"/>
        <v>0</v>
      </c>
      <c r="BW20" s="24">
        <f t="shared" si="34"/>
        <v>0</v>
      </c>
      <c r="BX20" s="24">
        <f t="shared" si="35"/>
        <v>0</v>
      </c>
      <c r="BY20" s="24">
        <f t="shared" si="36"/>
        <v>0</v>
      </c>
      <c r="BZ20" s="5" t="b">
        <f>AND(COUNTIF(設定!$C$17:$E$17,AQ20)&gt;0,BR20&gt;0)</f>
        <v>0</v>
      </c>
      <c r="CA20" s="24" t="b">
        <f>AND(COUNTIF(設定!$C$18:$E$18,AQ20)&gt;0,BR20&gt;0)</f>
        <v>0</v>
      </c>
      <c r="CB20" s="5">
        <f t="shared" si="37"/>
        <v>0</v>
      </c>
      <c r="CC20" s="5">
        <f t="shared" si="37"/>
        <v>0</v>
      </c>
      <c r="CD20" s="5">
        <f t="shared" si="37"/>
        <v>0</v>
      </c>
      <c r="CE20" s="5">
        <f t="shared" si="13"/>
        <v>0</v>
      </c>
      <c r="CF20" s="5">
        <f t="shared" si="13"/>
        <v>0</v>
      </c>
      <c r="CG20" s="5">
        <f t="shared" si="13"/>
        <v>0</v>
      </c>
      <c r="CH20" s="5"/>
      <c r="CI20" s="5">
        <f t="shared" si="38"/>
        <v>0</v>
      </c>
      <c r="CJ20" s="5">
        <f t="shared" si="39"/>
        <v>0</v>
      </c>
      <c r="CK20" s="5">
        <f t="shared" si="39"/>
        <v>0</v>
      </c>
      <c r="CL20" s="5">
        <f t="shared" si="39"/>
        <v>0</v>
      </c>
      <c r="CM20" s="5">
        <f t="shared" si="39"/>
        <v>0</v>
      </c>
      <c r="CN20" s="5">
        <f t="shared" si="39"/>
        <v>0</v>
      </c>
    </row>
    <row r="21" spans="2:92" ht="18" customHeight="1">
      <c r="B21" s="5">
        <f t="shared" si="14"/>
        <v>1</v>
      </c>
      <c r="C21" s="7">
        <f t="shared" si="40"/>
        <v>45664</v>
      </c>
      <c r="D21" s="8" t="str">
        <f t="shared" si="15"/>
        <v>火</v>
      </c>
      <c r="E21" s="50"/>
      <c r="F21" s="51"/>
      <c r="G21" s="50"/>
      <c r="H21" s="51"/>
      <c r="I21" s="48"/>
      <c r="J21" s="49"/>
      <c r="K21" s="48"/>
      <c r="L21" s="49"/>
      <c r="M21" s="48"/>
      <c r="N21" s="49"/>
      <c r="O21" s="48"/>
      <c r="P21" s="49"/>
      <c r="Q21" s="48"/>
      <c r="R21" s="49"/>
      <c r="S21" s="48"/>
      <c r="T21" s="49"/>
      <c r="U21" s="43">
        <f t="shared" si="0"/>
        <v>0</v>
      </c>
      <c r="V21" s="44"/>
      <c r="W21" s="43">
        <f t="shared" si="1"/>
        <v>0</v>
      </c>
      <c r="X21" s="44"/>
      <c r="Y21" s="43">
        <f t="shared" si="2"/>
        <v>0</v>
      </c>
      <c r="Z21" s="44"/>
      <c r="AA21" s="43">
        <f t="shared" si="3"/>
        <v>0</v>
      </c>
      <c r="AB21" s="44"/>
      <c r="AC21" s="43">
        <f t="shared" si="4"/>
        <v>0</v>
      </c>
      <c r="AD21" s="44"/>
      <c r="AE21" s="43">
        <f t="shared" si="5"/>
        <v>0</v>
      </c>
      <c r="AF21" s="44"/>
      <c r="AG21" s="43">
        <f t="shared" si="6"/>
        <v>0</v>
      </c>
      <c r="AH21" s="44"/>
      <c r="AI21" s="43">
        <f t="shared" si="7"/>
        <v>0</v>
      </c>
      <c r="AJ21" s="44"/>
      <c r="AK21" s="42"/>
      <c r="AL21" s="42"/>
      <c r="AM21" s="42"/>
      <c r="AN21" s="42"/>
      <c r="AO21" s="1"/>
      <c r="AP21" s="5" t="b">
        <f t="shared" si="8"/>
        <v>0</v>
      </c>
      <c r="AQ21" s="5">
        <f t="shared" si="9"/>
        <v>0</v>
      </c>
      <c r="AR21" s="5">
        <f t="shared" si="10"/>
        <v>0</v>
      </c>
      <c r="AS21" s="28">
        <f t="shared" si="11"/>
        <v>0</v>
      </c>
      <c r="AT21" s="28">
        <f t="shared" si="12"/>
        <v>0</v>
      </c>
      <c r="AU21" s="28">
        <f t="shared" si="16"/>
        <v>0</v>
      </c>
      <c r="AV21" s="28">
        <f t="shared" si="17"/>
        <v>0</v>
      </c>
      <c r="AW21" s="28">
        <f t="shared" si="18"/>
        <v>0</v>
      </c>
      <c r="AX21" s="28">
        <f t="shared" si="19"/>
        <v>0</v>
      </c>
      <c r="AY21" s="24">
        <f>_xlfn.FLOOR.MATH(設定!$C$9,"0:1:0")</f>
        <v>0.33333333333333337</v>
      </c>
      <c r="AZ21" s="24">
        <f>_xlfn.FLOOR.MATH(設定!$C$10,"0:1:0")</f>
        <v>0.33333333333333337</v>
      </c>
      <c r="BA21" s="24"/>
      <c r="BB21" s="24">
        <f t="shared" si="20"/>
        <v>0</v>
      </c>
      <c r="BC21" s="24">
        <f t="shared" si="21"/>
        <v>0</v>
      </c>
      <c r="BD21" s="24">
        <f t="shared" si="22"/>
        <v>0</v>
      </c>
      <c r="BE21" s="24">
        <f t="shared" si="23"/>
        <v>0</v>
      </c>
      <c r="BF21" s="24">
        <f t="shared" si="24"/>
        <v>0</v>
      </c>
      <c r="BG21" s="24">
        <f t="shared" si="25"/>
        <v>0</v>
      </c>
      <c r="BH21" s="24">
        <f t="shared" si="26"/>
        <v>0</v>
      </c>
      <c r="BI21" s="24"/>
      <c r="BJ21" s="24">
        <f>MAX(0,SUM($BB21:BB21)-$AZ21)</f>
        <v>0</v>
      </c>
      <c r="BK21" s="24">
        <f>MAX(0,SUM($BB21:BC21)-$AZ21-SUM($BJ21:BJ21))</f>
        <v>0</v>
      </c>
      <c r="BL21" s="24">
        <f>MAX(0,SUM($BB21:BD21)-$AZ21-SUM($BJ21:BK21))</f>
        <v>0</v>
      </c>
      <c r="BM21" s="24">
        <f>MAX(0,SUM($BB21:BE21)-$AZ21-SUM($BJ21:BL21))</f>
        <v>0</v>
      </c>
      <c r="BN21" s="24">
        <f>MAX(0,SUM($BB21:BF21)-$AZ21-SUM($BJ21:BM21))</f>
        <v>0</v>
      </c>
      <c r="BO21" s="24">
        <f t="shared" si="27"/>
        <v>0</v>
      </c>
      <c r="BP21" s="24">
        <f t="shared" si="28"/>
        <v>0</v>
      </c>
      <c r="BQ21" s="24"/>
      <c r="BR21" s="24">
        <f t="shared" si="29"/>
        <v>0</v>
      </c>
      <c r="BS21" s="24">
        <f t="shared" si="30"/>
        <v>0</v>
      </c>
      <c r="BT21" s="24">
        <f t="shared" si="31"/>
        <v>0</v>
      </c>
      <c r="BU21" s="24">
        <f t="shared" si="32"/>
        <v>0</v>
      </c>
      <c r="BV21" s="24">
        <f t="shared" si="33"/>
        <v>0</v>
      </c>
      <c r="BW21" s="24">
        <f t="shared" si="34"/>
        <v>0</v>
      </c>
      <c r="BX21" s="24">
        <f t="shared" si="35"/>
        <v>0</v>
      </c>
      <c r="BY21" s="24">
        <f t="shared" si="36"/>
        <v>0</v>
      </c>
      <c r="BZ21" s="5" t="b">
        <f>AND(COUNTIF(設定!$C$17:$E$17,AQ21)&gt;0,BR21&gt;0)</f>
        <v>0</v>
      </c>
      <c r="CA21" s="24" t="b">
        <f>AND(COUNTIF(設定!$C$18:$E$18,AQ21)&gt;0,BR21&gt;0)</f>
        <v>0</v>
      </c>
      <c r="CB21" s="5">
        <f t="shared" si="37"/>
        <v>0</v>
      </c>
      <c r="CC21" s="5">
        <f t="shared" si="37"/>
        <v>0</v>
      </c>
      <c r="CD21" s="5">
        <f t="shared" si="37"/>
        <v>0</v>
      </c>
      <c r="CE21" s="5">
        <f t="shared" si="13"/>
        <v>0</v>
      </c>
      <c r="CF21" s="5">
        <f t="shared" si="13"/>
        <v>0</v>
      </c>
      <c r="CG21" s="5">
        <f t="shared" si="13"/>
        <v>0</v>
      </c>
      <c r="CH21" s="5"/>
      <c r="CI21" s="5">
        <f t="shared" si="38"/>
        <v>0</v>
      </c>
      <c r="CJ21" s="5">
        <f t="shared" si="39"/>
        <v>0</v>
      </c>
      <c r="CK21" s="5">
        <f t="shared" si="39"/>
        <v>0</v>
      </c>
      <c r="CL21" s="5">
        <f t="shared" si="39"/>
        <v>0</v>
      </c>
      <c r="CM21" s="5">
        <f t="shared" si="39"/>
        <v>0</v>
      </c>
      <c r="CN21" s="5">
        <f t="shared" si="39"/>
        <v>0</v>
      </c>
    </row>
    <row r="22" spans="2:92" ht="18" customHeight="1">
      <c r="B22" s="5">
        <f t="shared" si="14"/>
        <v>1</v>
      </c>
      <c r="C22" s="7">
        <f t="shared" si="40"/>
        <v>45665</v>
      </c>
      <c r="D22" s="8" t="str">
        <f t="shared" si="15"/>
        <v>水</v>
      </c>
      <c r="E22" s="129"/>
      <c r="F22" s="130"/>
      <c r="G22" s="129"/>
      <c r="H22" s="130"/>
      <c r="I22" s="131"/>
      <c r="J22" s="132"/>
      <c r="K22" s="131"/>
      <c r="L22" s="132"/>
      <c r="M22" s="131"/>
      <c r="N22" s="132"/>
      <c r="O22" s="131"/>
      <c r="P22" s="132"/>
      <c r="Q22" s="131"/>
      <c r="R22" s="132"/>
      <c r="S22" s="131"/>
      <c r="T22" s="132"/>
      <c r="U22" s="43">
        <f t="shared" si="0"/>
        <v>0</v>
      </c>
      <c r="V22" s="44"/>
      <c r="W22" s="43">
        <f t="shared" si="1"/>
        <v>0</v>
      </c>
      <c r="X22" s="44"/>
      <c r="Y22" s="43">
        <f t="shared" si="2"/>
        <v>0</v>
      </c>
      <c r="Z22" s="44"/>
      <c r="AA22" s="43">
        <f t="shared" si="3"/>
        <v>0</v>
      </c>
      <c r="AB22" s="44"/>
      <c r="AC22" s="43">
        <f t="shared" si="4"/>
        <v>0</v>
      </c>
      <c r="AD22" s="44"/>
      <c r="AE22" s="43">
        <f t="shared" si="5"/>
        <v>0</v>
      </c>
      <c r="AF22" s="44"/>
      <c r="AG22" s="43">
        <f t="shared" si="6"/>
        <v>0</v>
      </c>
      <c r="AH22" s="44"/>
      <c r="AI22" s="43">
        <f t="shared" si="7"/>
        <v>0</v>
      </c>
      <c r="AJ22" s="44"/>
      <c r="AK22" s="42"/>
      <c r="AL22" s="42"/>
      <c r="AM22" s="42"/>
      <c r="AN22" s="42"/>
      <c r="AO22" s="1"/>
      <c r="AP22" s="5" t="b">
        <f t="shared" si="8"/>
        <v>0</v>
      </c>
      <c r="AQ22" s="5">
        <f t="shared" si="9"/>
        <v>0</v>
      </c>
      <c r="AR22" s="5">
        <f t="shared" si="10"/>
        <v>0</v>
      </c>
      <c r="AS22" s="28">
        <f t="shared" si="11"/>
        <v>0</v>
      </c>
      <c r="AT22" s="28">
        <f t="shared" si="12"/>
        <v>0</v>
      </c>
      <c r="AU22" s="28">
        <f t="shared" si="16"/>
        <v>0</v>
      </c>
      <c r="AV22" s="28">
        <f t="shared" si="17"/>
        <v>0</v>
      </c>
      <c r="AW22" s="28">
        <f t="shared" si="18"/>
        <v>0</v>
      </c>
      <c r="AX22" s="28">
        <f t="shared" si="19"/>
        <v>0</v>
      </c>
      <c r="AY22" s="24">
        <f>_xlfn.FLOOR.MATH(設定!$C$9,"0:1:0")</f>
        <v>0.33333333333333337</v>
      </c>
      <c r="AZ22" s="24">
        <f>_xlfn.FLOOR.MATH(設定!$C$10,"0:1:0")</f>
        <v>0.33333333333333337</v>
      </c>
      <c r="BA22" s="24"/>
      <c r="BB22" s="24">
        <f t="shared" si="20"/>
        <v>0</v>
      </c>
      <c r="BC22" s="24">
        <f t="shared" si="21"/>
        <v>0</v>
      </c>
      <c r="BD22" s="24">
        <f t="shared" si="22"/>
        <v>0</v>
      </c>
      <c r="BE22" s="24">
        <f t="shared" si="23"/>
        <v>0</v>
      </c>
      <c r="BF22" s="24">
        <f t="shared" si="24"/>
        <v>0</v>
      </c>
      <c r="BG22" s="24">
        <f t="shared" si="25"/>
        <v>0</v>
      </c>
      <c r="BH22" s="24">
        <f t="shared" si="26"/>
        <v>0</v>
      </c>
      <c r="BI22" s="24"/>
      <c r="BJ22" s="24">
        <f>MAX(0,SUM($BB22:BB22)-$AZ22)</f>
        <v>0</v>
      </c>
      <c r="BK22" s="24">
        <f>MAX(0,SUM($BB22:BC22)-$AZ22-SUM($BJ22:BJ22))</f>
        <v>0</v>
      </c>
      <c r="BL22" s="24">
        <f>MAX(0,SUM($BB22:BD22)-$AZ22-SUM($BJ22:BK22))</f>
        <v>0</v>
      </c>
      <c r="BM22" s="24">
        <f>MAX(0,SUM($BB22:BE22)-$AZ22-SUM($BJ22:BL22))</f>
        <v>0</v>
      </c>
      <c r="BN22" s="24">
        <f>MAX(0,SUM($BB22:BF22)-$AZ22-SUM($BJ22:BM22))</f>
        <v>0</v>
      </c>
      <c r="BO22" s="24">
        <f t="shared" si="27"/>
        <v>0</v>
      </c>
      <c r="BP22" s="24">
        <f t="shared" si="28"/>
        <v>0</v>
      </c>
      <c r="BQ22" s="24"/>
      <c r="BR22" s="24">
        <f t="shared" si="29"/>
        <v>0</v>
      </c>
      <c r="BS22" s="24">
        <f t="shared" si="30"/>
        <v>0</v>
      </c>
      <c r="BT22" s="24">
        <f t="shared" si="31"/>
        <v>0</v>
      </c>
      <c r="BU22" s="24">
        <f t="shared" si="32"/>
        <v>0</v>
      </c>
      <c r="BV22" s="24">
        <f t="shared" si="33"/>
        <v>0</v>
      </c>
      <c r="BW22" s="24">
        <f t="shared" si="34"/>
        <v>0</v>
      </c>
      <c r="BX22" s="24">
        <f t="shared" si="35"/>
        <v>0</v>
      </c>
      <c r="BY22" s="24">
        <f t="shared" si="36"/>
        <v>0</v>
      </c>
      <c r="BZ22" s="5" t="b">
        <f>AND(COUNTIF(設定!$C$17:$E$17,AQ22)&gt;0,BR22&gt;0)</f>
        <v>0</v>
      </c>
      <c r="CA22" s="24" t="b">
        <f>AND(COUNTIF(設定!$C$18:$E$18,AQ22)&gt;0,BR22&gt;0)</f>
        <v>0</v>
      </c>
      <c r="CB22" s="5">
        <f t="shared" si="37"/>
        <v>0</v>
      </c>
      <c r="CC22" s="5">
        <f t="shared" si="37"/>
        <v>0</v>
      </c>
      <c r="CD22" s="5">
        <f t="shared" si="37"/>
        <v>0</v>
      </c>
      <c r="CE22" s="5">
        <f t="shared" si="13"/>
        <v>0</v>
      </c>
      <c r="CF22" s="5">
        <f t="shared" si="13"/>
        <v>0</v>
      </c>
      <c r="CG22" s="5">
        <f t="shared" si="13"/>
        <v>0</v>
      </c>
      <c r="CH22" s="5"/>
      <c r="CI22" s="5">
        <f t="shared" si="38"/>
        <v>0</v>
      </c>
      <c r="CJ22" s="5">
        <f t="shared" si="39"/>
        <v>0</v>
      </c>
      <c r="CK22" s="5">
        <f t="shared" si="39"/>
        <v>0</v>
      </c>
      <c r="CL22" s="5">
        <f t="shared" si="39"/>
        <v>0</v>
      </c>
      <c r="CM22" s="5">
        <f t="shared" si="39"/>
        <v>0</v>
      </c>
      <c r="CN22" s="5">
        <f t="shared" si="39"/>
        <v>0</v>
      </c>
    </row>
    <row r="23" spans="2:92" ht="18" customHeight="1">
      <c r="B23" s="5">
        <f t="shared" si="14"/>
        <v>1</v>
      </c>
      <c r="C23" s="7">
        <f t="shared" si="40"/>
        <v>45666</v>
      </c>
      <c r="D23" s="8" t="str">
        <f t="shared" si="15"/>
        <v>木</v>
      </c>
      <c r="E23" s="129"/>
      <c r="F23" s="130"/>
      <c r="G23" s="129"/>
      <c r="H23" s="130"/>
      <c r="I23" s="131"/>
      <c r="J23" s="132"/>
      <c r="K23" s="131"/>
      <c r="L23" s="132"/>
      <c r="M23" s="131"/>
      <c r="N23" s="132"/>
      <c r="O23" s="131"/>
      <c r="P23" s="132"/>
      <c r="Q23" s="131"/>
      <c r="R23" s="132"/>
      <c r="S23" s="131"/>
      <c r="T23" s="132"/>
      <c r="U23" s="43">
        <f t="shared" si="0"/>
        <v>0</v>
      </c>
      <c r="V23" s="44"/>
      <c r="W23" s="43">
        <f t="shared" si="1"/>
        <v>0</v>
      </c>
      <c r="X23" s="44"/>
      <c r="Y23" s="43">
        <f t="shared" si="2"/>
        <v>0</v>
      </c>
      <c r="Z23" s="44"/>
      <c r="AA23" s="43">
        <f t="shared" si="3"/>
        <v>0</v>
      </c>
      <c r="AB23" s="44"/>
      <c r="AC23" s="43">
        <f t="shared" si="4"/>
        <v>0</v>
      </c>
      <c r="AD23" s="44"/>
      <c r="AE23" s="43">
        <f t="shared" si="5"/>
        <v>0</v>
      </c>
      <c r="AF23" s="44"/>
      <c r="AG23" s="43">
        <f t="shared" si="6"/>
        <v>0</v>
      </c>
      <c r="AH23" s="44"/>
      <c r="AI23" s="43">
        <f t="shared" si="7"/>
        <v>0</v>
      </c>
      <c r="AJ23" s="44"/>
      <c r="AK23" s="42"/>
      <c r="AL23" s="42"/>
      <c r="AM23" s="42"/>
      <c r="AN23" s="42"/>
      <c r="AO23" s="1"/>
      <c r="AP23" s="5" t="b">
        <f t="shared" si="8"/>
        <v>0</v>
      </c>
      <c r="AQ23" s="5">
        <f t="shared" si="9"/>
        <v>0</v>
      </c>
      <c r="AR23" s="5">
        <f t="shared" si="10"/>
        <v>0</v>
      </c>
      <c r="AS23" s="28">
        <f t="shared" si="11"/>
        <v>0</v>
      </c>
      <c r="AT23" s="28">
        <f t="shared" si="12"/>
        <v>0</v>
      </c>
      <c r="AU23" s="28">
        <f t="shared" si="16"/>
        <v>0</v>
      </c>
      <c r="AV23" s="28">
        <f t="shared" si="17"/>
        <v>0</v>
      </c>
      <c r="AW23" s="28">
        <f t="shared" si="18"/>
        <v>0</v>
      </c>
      <c r="AX23" s="28">
        <f t="shared" si="19"/>
        <v>0</v>
      </c>
      <c r="AY23" s="24">
        <f>_xlfn.FLOOR.MATH(設定!$C$9,"0:1:0")</f>
        <v>0.33333333333333337</v>
      </c>
      <c r="AZ23" s="24">
        <f>_xlfn.FLOOR.MATH(設定!$C$10,"0:1:0")</f>
        <v>0.33333333333333337</v>
      </c>
      <c r="BA23" s="24"/>
      <c r="BB23" s="24">
        <f t="shared" si="20"/>
        <v>0</v>
      </c>
      <c r="BC23" s="24">
        <f t="shared" si="21"/>
        <v>0</v>
      </c>
      <c r="BD23" s="24">
        <f t="shared" si="22"/>
        <v>0</v>
      </c>
      <c r="BE23" s="24">
        <f t="shared" si="23"/>
        <v>0</v>
      </c>
      <c r="BF23" s="24">
        <f t="shared" si="24"/>
        <v>0</v>
      </c>
      <c r="BG23" s="24">
        <f t="shared" si="25"/>
        <v>0</v>
      </c>
      <c r="BH23" s="24">
        <f t="shared" si="26"/>
        <v>0</v>
      </c>
      <c r="BI23" s="24"/>
      <c r="BJ23" s="24">
        <f>MAX(0,SUM($BB23:BB23)-$AZ23)</f>
        <v>0</v>
      </c>
      <c r="BK23" s="24">
        <f>MAX(0,SUM($BB23:BC23)-$AZ23-SUM($BJ23:BJ23))</f>
        <v>0</v>
      </c>
      <c r="BL23" s="24">
        <f>MAX(0,SUM($BB23:BD23)-$AZ23-SUM($BJ23:BK23))</f>
        <v>0</v>
      </c>
      <c r="BM23" s="24">
        <f>MAX(0,SUM($BB23:BE23)-$AZ23-SUM($BJ23:BL23))</f>
        <v>0</v>
      </c>
      <c r="BN23" s="24">
        <f>MAX(0,SUM($BB23:BF23)-$AZ23-SUM($BJ23:BM23))</f>
        <v>0</v>
      </c>
      <c r="BO23" s="24">
        <f t="shared" si="27"/>
        <v>0</v>
      </c>
      <c r="BP23" s="24">
        <f t="shared" si="28"/>
        <v>0</v>
      </c>
      <c r="BQ23" s="24"/>
      <c r="BR23" s="24">
        <f t="shared" si="29"/>
        <v>0</v>
      </c>
      <c r="BS23" s="24">
        <f t="shared" si="30"/>
        <v>0</v>
      </c>
      <c r="BT23" s="24">
        <f t="shared" si="31"/>
        <v>0</v>
      </c>
      <c r="BU23" s="24">
        <f t="shared" si="32"/>
        <v>0</v>
      </c>
      <c r="BV23" s="24">
        <f t="shared" si="33"/>
        <v>0</v>
      </c>
      <c r="BW23" s="24">
        <f t="shared" si="34"/>
        <v>0</v>
      </c>
      <c r="BX23" s="24">
        <f t="shared" si="35"/>
        <v>0</v>
      </c>
      <c r="BY23" s="24">
        <f t="shared" si="36"/>
        <v>0</v>
      </c>
      <c r="BZ23" s="5" t="b">
        <f>AND(COUNTIF(設定!$C$17:$E$17,AQ23)&gt;0,BR23&gt;0)</f>
        <v>0</v>
      </c>
      <c r="CA23" s="24" t="b">
        <f>AND(COUNTIF(設定!$C$18:$E$18,AQ23)&gt;0,BR23&gt;0)</f>
        <v>0</v>
      </c>
      <c r="CB23" s="5">
        <f t="shared" si="37"/>
        <v>0</v>
      </c>
      <c r="CC23" s="5">
        <f t="shared" si="37"/>
        <v>0</v>
      </c>
      <c r="CD23" s="5">
        <f t="shared" si="37"/>
        <v>0</v>
      </c>
      <c r="CE23" s="5">
        <f t="shared" si="13"/>
        <v>0</v>
      </c>
      <c r="CF23" s="5">
        <f t="shared" si="13"/>
        <v>0</v>
      </c>
      <c r="CG23" s="5">
        <f t="shared" si="13"/>
        <v>0</v>
      </c>
      <c r="CH23" s="5"/>
      <c r="CI23" s="5">
        <f t="shared" si="38"/>
        <v>0</v>
      </c>
      <c r="CJ23" s="5">
        <f t="shared" si="39"/>
        <v>0</v>
      </c>
      <c r="CK23" s="5">
        <f t="shared" si="39"/>
        <v>0</v>
      </c>
      <c r="CL23" s="5">
        <f t="shared" si="39"/>
        <v>0</v>
      </c>
      <c r="CM23" s="5">
        <f t="shared" si="39"/>
        <v>0</v>
      </c>
      <c r="CN23" s="5">
        <f t="shared" si="39"/>
        <v>0</v>
      </c>
    </row>
    <row r="24" spans="2:92" ht="18" customHeight="1">
      <c r="B24" s="5">
        <f t="shared" si="14"/>
        <v>1</v>
      </c>
      <c r="C24" s="7">
        <f t="shared" si="40"/>
        <v>45667</v>
      </c>
      <c r="D24" s="8" t="str">
        <f t="shared" si="15"/>
        <v>金</v>
      </c>
      <c r="E24" s="129"/>
      <c r="F24" s="130"/>
      <c r="G24" s="129"/>
      <c r="H24" s="130"/>
      <c r="I24" s="131"/>
      <c r="J24" s="132"/>
      <c r="K24" s="131"/>
      <c r="L24" s="132"/>
      <c r="M24" s="131"/>
      <c r="N24" s="132"/>
      <c r="O24" s="131"/>
      <c r="P24" s="132"/>
      <c r="Q24" s="131"/>
      <c r="R24" s="132"/>
      <c r="S24" s="131"/>
      <c r="T24" s="132"/>
      <c r="U24" s="43">
        <f t="shared" si="0"/>
        <v>0</v>
      </c>
      <c r="V24" s="44"/>
      <c r="W24" s="43">
        <f t="shared" si="1"/>
        <v>0</v>
      </c>
      <c r="X24" s="44"/>
      <c r="Y24" s="43">
        <f t="shared" si="2"/>
        <v>0</v>
      </c>
      <c r="Z24" s="44"/>
      <c r="AA24" s="43">
        <f t="shared" si="3"/>
        <v>0</v>
      </c>
      <c r="AB24" s="44"/>
      <c r="AC24" s="43">
        <f t="shared" si="4"/>
        <v>0</v>
      </c>
      <c r="AD24" s="44"/>
      <c r="AE24" s="43">
        <f t="shared" si="5"/>
        <v>0</v>
      </c>
      <c r="AF24" s="44"/>
      <c r="AG24" s="43">
        <f t="shared" si="6"/>
        <v>0</v>
      </c>
      <c r="AH24" s="44"/>
      <c r="AI24" s="43">
        <f t="shared" si="7"/>
        <v>0</v>
      </c>
      <c r="AJ24" s="44"/>
      <c r="AK24" s="42"/>
      <c r="AL24" s="42"/>
      <c r="AM24" s="42"/>
      <c r="AN24" s="42"/>
      <c r="AO24" s="1"/>
      <c r="AP24" s="5" t="b">
        <f t="shared" si="8"/>
        <v>0</v>
      </c>
      <c r="AQ24" s="5">
        <f t="shared" si="9"/>
        <v>0</v>
      </c>
      <c r="AR24" s="5">
        <f t="shared" si="10"/>
        <v>0</v>
      </c>
      <c r="AS24" s="28">
        <f t="shared" si="11"/>
        <v>0</v>
      </c>
      <c r="AT24" s="28">
        <f t="shared" si="12"/>
        <v>0</v>
      </c>
      <c r="AU24" s="28">
        <f t="shared" si="16"/>
        <v>0</v>
      </c>
      <c r="AV24" s="28">
        <f t="shared" si="17"/>
        <v>0</v>
      </c>
      <c r="AW24" s="28">
        <f t="shared" si="18"/>
        <v>0</v>
      </c>
      <c r="AX24" s="28">
        <f t="shared" si="19"/>
        <v>0</v>
      </c>
      <c r="AY24" s="24">
        <f>_xlfn.FLOOR.MATH(設定!$C$9,"0:1:0")</f>
        <v>0.33333333333333337</v>
      </c>
      <c r="AZ24" s="24">
        <f>_xlfn.FLOOR.MATH(設定!$C$10,"0:1:0")</f>
        <v>0.33333333333333337</v>
      </c>
      <c r="BA24" s="24"/>
      <c r="BB24" s="24">
        <f t="shared" si="20"/>
        <v>0</v>
      </c>
      <c r="BC24" s="24">
        <f t="shared" si="21"/>
        <v>0</v>
      </c>
      <c r="BD24" s="24">
        <f t="shared" si="22"/>
        <v>0</v>
      </c>
      <c r="BE24" s="24">
        <f t="shared" si="23"/>
        <v>0</v>
      </c>
      <c r="BF24" s="24">
        <f t="shared" si="24"/>
        <v>0</v>
      </c>
      <c r="BG24" s="24">
        <f t="shared" si="25"/>
        <v>0</v>
      </c>
      <c r="BH24" s="24">
        <f t="shared" si="26"/>
        <v>0</v>
      </c>
      <c r="BI24" s="24"/>
      <c r="BJ24" s="24">
        <f>MAX(0,SUM($BB24:BB24)-$AZ24)</f>
        <v>0</v>
      </c>
      <c r="BK24" s="24">
        <f>MAX(0,SUM($BB24:BC24)-$AZ24-SUM($BJ24:BJ24))</f>
        <v>0</v>
      </c>
      <c r="BL24" s="24">
        <f>MAX(0,SUM($BB24:BD24)-$AZ24-SUM($BJ24:BK24))</f>
        <v>0</v>
      </c>
      <c r="BM24" s="24">
        <f>MAX(0,SUM($BB24:BE24)-$AZ24-SUM($BJ24:BL24))</f>
        <v>0</v>
      </c>
      <c r="BN24" s="24">
        <f>MAX(0,SUM($BB24:BF24)-$AZ24-SUM($BJ24:BM24))</f>
        <v>0</v>
      </c>
      <c r="BO24" s="24">
        <f t="shared" si="27"/>
        <v>0</v>
      </c>
      <c r="BP24" s="24">
        <f t="shared" si="28"/>
        <v>0</v>
      </c>
      <c r="BQ24" s="24"/>
      <c r="BR24" s="24">
        <f t="shared" si="29"/>
        <v>0</v>
      </c>
      <c r="BS24" s="24">
        <f t="shared" si="30"/>
        <v>0</v>
      </c>
      <c r="BT24" s="24">
        <f t="shared" si="31"/>
        <v>0</v>
      </c>
      <c r="BU24" s="24">
        <f t="shared" si="32"/>
        <v>0</v>
      </c>
      <c r="BV24" s="24">
        <f t="shared" si="33"/>
        <v>0</v>
      </c>
      <c r="BW24" s="24">
        <f t="shared" si="34"/>
        <v>0</v>
      </c>
      <c r="BX24" s="24">
        <f t="shared" si="35"/>
        <v>0</v>
      </c>
      <c r="BY24" s="24">
        <f t="shared" si="36"/>
        <v>0</v>
      </c>
      <c r="BZ24" s="5" t="b">
        <f>AND(COUNTIF(設定!$C$17:$E$17,AQ24)&gt;0,BR24&gt;0)</f>
        <v>0</v>
      </c>
      <c r="CA24" s="24" t="b">
        <f>AND(COUNTIF(設定!$C$18:$E$18,AQ24)&gt;0,BR24&gt;0)</f>
        <v>0</v>
      </c>
      <c r="CB24" s="5">
        <f t="shared" si="37"/>
        <v>0</v>
      </c>
      <c r="CC24" s="5">
        <f t="shared" si="37"/>
        <v>0</v>
      </c>
      <c r="CD24" s="5">
        <f t="shared" si="37"/>
        <v>0</v>
      </c>
      <c r="CE24" s="5">
        <f t="shared" si="13"/>
        <v>0</v>
      </c>
      <c r="CF24" s="5">
        <f t="shared" si="13"/>
        <v>0</v>
      </c>
      <c r="CG24" s="5">
        <f t="shared" si="13"/>
        <v>0</v>
      </c>
      <c r="CH24" s="5"/>
      <c r="CI24" s="5">
        <f t="shared" si="38"/>
        <v>0</v>
      </c>
      <c r="CJ24" s="5">
        <f t="shared" si="39"/>
        <v>0</v>
      </c>
      <c r="CK24" s="5">
        <f t="shared" si="39"/>
        <v>0</v>
      </c>
      <c r="CL24" s="5">
        <f t="shared" si="39"/>
        <v>0</v>
      </c>
      <c r="CM24" s="5">
        <f t="shared" si="39"/>
        <v>0</v>
      </c>
      <c r="CN24" s="5">
        <f t="shared" si="39"/>
        <v>0</v>
      </c>
    </row>
    <row r="25" spans="2:92" ht="18" customHeight="1">
      <c r="B25" s="5">
        <f t="shared" si="14"/>
        <v>1</v>
      </c>
      <c r="C25" s="7">
        <f t="shared" si="40"/>
        <v>45668</v>
      </c>
      <c r="D25" s="8" t="str">
        <f t="shared" si="15"/>
        <v>土</v>
      </c>
      <c r="E25" s="129"/>
      <c r="F25" s="130"/>
      <c r="G25" s="129"/>
      <c r="H25" s="130"/>
      <c r="I25" s="131"/>
      <c r="J25" s="132"/>
      <c r="K25" s="131"/>
      <c r="L25" s="132"/>
      <c r="M25" s="131"/>
      <c r="N25" s="132"/>
      <c r="O25" s="131"/>
      <c r="P25" s="132"/>
      <c r="Q25" s="131"/>
      <c r="R25" s="132"/>
      <c r="S25" s="131"/>
      <c r="T25" s="132"/>
      <c r="U25" s="43">
        <f t="shared" si="0"/>
        <v>0</v>
      </c>
      <c r="V25" s="44"/>
      <c r="W25" s="43">
        <f t="shared" si="1"/>
        <v>0</v>
      </c>
      <c r="X25" s="44"/>
      <c r="Y25" s="43">
        <f t="shared" si="2"/>
        <v>0</v>
      </c>
      <c r="Z25" s="44"/>
      <c r="AA25" s="43">
        <f t="shared" si="3"/>
        <v>0</v>
      </c>
      <c r="AB25" s="44"/>
      <c r="AC25" s="43">
        <f t="shared" si="4"/>
        <v>0</v>
      </c>
      <c r="AD25" s="44"/>
      <c r="AE25" s="43">
        <f t="shared" si="5"/>
        <v>0</v>
      </c>
      <c r="AF25" s="44"/>
      <c r="AG25" s="43">
        <f t="shared" si="6"/>
        <v>0</v>
      </c>
      <c r="AH25" s="44"/>
      <c r="AI25" s="43">
        <f t="shared" si="7"/>
        <v>0</v>
      </c>
      <c r="AJ25" s="44"/>
      <c r="AK25" s="42"/>
      <c r="AL25" s="42"/>
      <c r="AM25" s="42"/>
      <c r="AN25" s="42"/>
      <c r="AO25" s="1"/>
      <c r="AP25" s="5" t="b">
        <f t="shared" si="8"/>
        <v>0</v>
      </c>
      <c r="AQ25" s="5">
        <f t="shared" si="9"/>
        <v>0</v>
      </c>
      <c r="AR25" s="5">
        <f t="shared" si="10"/>
        <v>0</v>
      </c>
      <c r="AS25" s="28">
        <f t="shared" si="11"/>
        <v>0</v>
      </c>
      <c r="AT25" s="28">
        <f t="shared" si="12"/>
        <v>0</v>
      </c>
      <c r="AU25" s="28">
        <f t="shared" si="16"/>
        <v>0</v>
      </c>
      <c r="AV25" s="28">
        <f t="shared" si="17"/>
        <v>0</v>
      </c>
      <c r="AW25" s="28">
        <f t="shared" si="18"/>
        <v>0</v>
      </c>
      <c r="AX25" s="28">
        <f t="shared" si="19"/>
        <v>0</v>
      </c>
      <c r="AY25" s="24">
        <f>_xlfn.FLOOR.MATH(設定!$C$9,"0:1:0")</f>
        <v>0.33333333333333337</v>
      </c>
      <c r="AZ25" s="24">
        <f>_xlfn.FLOOR.MATH(設定!$C$10,"0:1:0")</f>
        <v>0.33333333333333337</v>
      </c>
      <c r="BA25" s="24"/>
      <c r="BB25" s="24">
        <f t="shared" si="20"/>
        <v>0</v>
      </c>
      <c r="BC25" s="24">
        <f t="shared" si="21"/>
        <v>0</v>
      </c>
      <c r="BD25" s="24">
        <f t="shared" si="22"/>
        <v>0</v>
      </c>
      <c r="BE25" s="24">
        <f t="shared" si="23"/>
        <v>0</v>
      </c>
      <c r="BF25" s="24">
        <f t="shared" si="24"/>
        <v>0</v>
      </c>
      <c r="BG25" s="24">
        <f t="shared" si="25"/>
        <v>0</v>
      </c>
      <c r="BH25" s="24">
        <f t="shared" si="26"/>
        <v>0</v>
      </c>
      <c r="BI25" s="24"/>
      <c r="BJ25" s="24">
        <f>MAX(0,SUM($BB25:BB25)-$AZ25)</f>
        <v>0</v>
      </c>
      <c r="BK25" s="24">
        <f>MAX(0,SUM($BB25:BC25)-$AZ25-SUM($BJ25:BJ25))</f>
        <v>0</v>
      </c>
      <c r="BL25" s="24">
        <f>MAX(0,SUM($BB25:BD25)-$AZ25-SUM($BJ25:BK25))</f>
        <v>0</v>
      </c>
      <c r="BM25" s="24">
        <f>MAX(0,SUM($BB25:BE25)-$AZ25-SUM($BJ25:BL25))</f>
        <v>0</v>
      </c>
      <c r="BN25" s="24">
        <f>MAX(0,SUM($BB25:BF25)-$AZ25-SUM($BJ25:BM25))</f>
        <v>0</v>
      </c>
      <c r="BO25" s="24">
        <f t="shared" si="27"/>
        <v>0</v>
      </c>
      <c r="BP25" s="24">
        <f t="shared" si="28"/>
        <v>0</v>
      </c>
      <c r="BQ25" s="24"/>
      <c r="BR25" s="24">
        <f t="shared" si="29"/>
        <v>0</v>
      </c>
      <c r="BS25" s="24">
        <f t="shared" si="30"/>
        <v>0</v>
      </c>
      <c r="BT25" s="24">
        <f t="shared" si="31"/>
        <v>0</v>
      </c>
      <c r="BU25" s="24">
        <f t="shared" si="32"/>
        <v>0</v>
      </c>
      <c r="BV25" s="24">
        <f t="shared" si="33"/>
        <v>0</v>
      </c>
      <c r="BW25" s="24">
        <f t="shared" si="34"/>
        <v>0</v>
      </c>
      <c r="BX25" s="24">
        <f t="shared" si="35"/>
        <v>0</v>
      </c>
      <c r="BY25" s="24">
        <f t="shared" si="36"/>
        <v>0</v>
      </c>
      <c r="BZ25" s="5" t="b">
        <f>AND(COUNTIF(設定!$C$17:$E$17,AQ25)&gt;0,BR25&gt;0)</f>
        <v>0</v>
      </c>
      <c r="CA25" s="24" t="b">
        <f>AND(COUNTIF(設定!$C$18:$E$18,AQ25)&gt;0,BR25&gt;0)</f>
        <v>0</v>
      </c>
      <c r="CB25" s="5">
        <f t="shared" si="37"/>
        <v>0</v>
      </c>
      <c r="CC25" s="5">
        <f t="shared" si="37"/>
        <v>0</v>
      </c>
      <c r="CD25" s="5">
        <f t="shared" si="37"/>
        <v>0</v>
      </c>
      <c r="CE25" s="5">
        <f t="shared" si="13"/>
        <v>0</v>
      </c>
      <c r="CF25" s="5">
        <f t="shared" si="13"/>
        <v>0</v>
      </c>
      <c r="CG25" s="5">
        <f t="shared" si="13"/>
        <v>0</v>
      </c>
      <c r="CH25" s="5"/>
      <c r="CI25" s="5">
        <f t="shared" si="38"/>
        <v>0</v>
      </c>
      <c r="CJ25" s="5">
        <f t="shared" si="39"/>
        <v>0</v>
      </c>
      <c r="CK25" s="5">
        <f t="shared" si="39"/>
        <v>0</v>
      </c>
      <c r="CL25" s="5">
        <f t="shared" si="39"/>
        <v>0</v>
      </c>
      <c r="CM25" s="5">
        <f t="shared" si="39"/>
        <v>0</v>
      </c>
      <c r="CN25" s="5">
        <f t="shared" si="39"/>
        <v>0</v>
      </c>
    </row>
    <row r="26" spans="2:92" ht="18" customHeight="1">
      <c r="B26" s="5">
        <f t="shared" si="14"/>
        <v>1</v>
      </c>
      <c r="C26" s="7">
        <f t="shared" si="40"/>
        <v>45669</v>
      </c>
      <c r="D26" s="8" t="str">
        <f t="shared" si="15"/>
        <v>日</v>
      </c>
      <c r="E26" s="129"/>
      <c r="F26" s="130"/>
      <c r="G26" s="129"/>
      <c r="H26" s="130"/>
      <c r="I26" s="131"/>
      <c r="J26" s="132"/>
      <c r="K26" s="131"/>
      <c r="L26" s="132"/>
      <c r="M26" s="131"/>
      <c r="N26" s="132"/>
      <c r="O26" s="131"/>
      <c r="P26" s="132"/>
      <c r="Q26" s="131"/>
      <c r="R26" s="132"/>
      <c r="S26" s="131"/>
      <c r="T26" s="132"/>
      <c r="U26" s="43">
        <f t="shared" si="0"/>
        <v>0</v>
      </c>
      <c r="V26" s="44"/>
      <c r="W26" s="43">
        <f t="shared" si="1"/>
        <v>0</v>
      </c>
      <c r="X26" s="44"/>
      <c r="Y26" s="43">
        <f t="shared" si="2"/>
        <v>0</v>
      </c>
      <c r="Z26" s="44"/>
      <c r="AA26" s="43">
        <f t="shared" si="3"/>
        <v>0</v>
      </c>
      <c r="AB26" s="44"/>
      <c r="AC26" s="43">
        <f t="shared" si="4"/>
        <v>0</v>
      </c>
      <c r="AD26" s="44"/>
      <c r="AE26" s="43">
        <f t="shared" si="5"/>
        <v>0</v>
      </c>
      <c r="AF26" s="44"/>
      <c r="AG26" s="43">
        <f t="shared" si="6"/>
        <v>0</v>
      </c>
      <c r="AH26" s="44"/>
      <c r="AI26" s="43">
        <f t="shared" si="7"/>
        <v>0</v>
      </c>
      <c r="AJ26" s="44"/>
      <c r="AK26" s="42"/>
      <c r="AL26" s="42"/>
      <c r="AM26" s="42"/>
      <c r="AN26" s="42"/>
      <c r="AO26" s="1"/>
      <c r="AP26" s="5" t="b">
        <f t="shared" si="8"/>
        <v>0</v>
      </c>
      <c r="AQ26" s="5">
        <f t="shared" si="9"/>
        <v>0</v>
      </c>
      <c r="AR26" s="5">
        <f t="shared" si="10"/>
        <v>0</v>
      </c>
      <c r="AS26" s="28">
        <f t="shared" si="11"/>
        <v>0</v>
      </c>
      <c r="AT26" s="28">
        <f t="shared" si="12"/>
        <v>0</v>
      </c>
      <c r="AU26" s="28">
        <f t="shared" si="16"/>
        <v>0</v>
      </c>
      <c r="AV26" s="28">
        <f t="shared" si="17"/>
        <v>0</v>
      </c>
      <c r="AW26" s="28">
        <f t="shared" si="18"/>
        <v>0</v>
      </c>
      <c r="AX26" s="28">
        <f t="shared" si="19"/>
        <v>0</v>
      </c>
      <c r="AY26" s="24">
        <f>_xlfn.FLOOR.MATH(設定!$C$9,"0:1:0")</f>
        <v>0.33333333333333337</v>
      </c>
      <c r="AZ26" s="24">
        <f>_xlfn.FLOOR.MATH(設定!$C$10,"0:1:0")</f>
        <v>0.33333333333333337</v>
      </c>
      <c r="BA26" s="24"/>
      <c r="BB26" s="24">
        <f t="shared" si="20"/>
        <v>0</v>
      </c>
      <c r="BC26" s="24">
        <f t="shared" si="21"/>
        <v>0</v>
      </c>
      <c r="BD26" s="24">
        <f t="shared" si="22"/>
        <v>0</v>
      </c>
      <c r="BE26" s="24">
        <f t="shared" si="23"/>
        <v>0</v>
      </c>
      <c r="BF26" s="24">
        <f t="shared" si="24"/>
        <v>0</v>
      </c>
      <c r="BG26" s="24">
        <f t="shared" si="25"/>
        <v>0</v>
      </c>
      <c r="BH26" s="24">
        <f t="shared" si="26"/>
        <v>0</v>
      </c>
      <c r="BI26" s="24"/>
      <c r="BJ26" s="24">
        <f>MAX(0,SUM($BB26:BB26)-$AZ26)</f>
        <v>0</v>
      </c>
      <c r="BK26" s="24">
        <f>MAX(0,SUM($BB26:BC26)-$AZ26-SUM($BJ26:BJ26))</f>
        <v>0</v>
      </c>
      <c r="BL26" s="24">
        <f>MAX(0,SUM($BB26:BD26)-$AZ26-SUM($BJ26:BK26))</f>
        <v>0</v>
      </c>
      <c r="BM26" s="24">
        <f>MAX(0,SUM($BB26:BE26)-$AZ26-SUM($BJ26:BL26))</f>
        <v>0</v>
      </c>
      <c r="BN26" s="24">
        <f>MAX(0,SUM($BB26:BF26)-$AZ26-SUM($BJ26:BM26))</f>
        <v>0</v>
      </c>
      <c r="BO26" s="24">
        <f t="shared" si="27"/>
        <v>0</v>
      </c>
      <c r="BP26" s="24">
        <f t="shared" si="28"/>
        <v>0</v>
      </c>
      <c r="BQ26" s="24"/>
      <c r="BR26" s="24">
        <f t="shared" si="29"/>
        <v>0</v>
      </c>
      <c r="BS26" s="24">
        <f t="shared" si="30"/>
        <v>0</v>
      </c>
      <c r="BT26" s="24">
        <f t="shared" si="31"/>
        <v>0</v>
      </c>
      <c r="BU26" s="24">
        <f t="shared" si="32"/>
        <v>0</v>
      </c>
      <c r="BV26" s="24">
        <f t="shared" si="33"/>
        <v>0</v>
      </c>
      <c r="BW26" s="24">
        <f t="shared" si="34"/>
        <v>0</v>
      </c>
      <c r="BX26" s="24">
        <f t="shared" si="35"/>
        <v>0</v>
      </c>
      <c r="BY26" s="24">
        <f t="shared" si="36"/>
        <v>0</v>
      </c>
      <c r="BZ26" s="5" t="b">
        <f>AND(COUNTIF(設定!$C$17:$E$17,AQ26)&gt;0,BR26&gt;0)</f>
        <v>0</v>
      </c>
      <c r="CA26" s="24" t="b">
        <f>AND(COUNTIF(設定!$C$18:$E$18,AQ26)&gt;0,BR26&gt;0)</f>
        <v>0</v>
      </c>
      <c r="CB26" s="5">
        <f t="shared" si="37"/>
        <v>0</v>
      </c>
      <c r="CC26" s="5">
        <f t="shared" si="37"/>
        <v>0</v>
      </c>
      <c r="CD26" s="5">
        <f t="shared" si="37"/>
        <v>0</v>
      </c>
      <c r="CE26" s="5">
        <f t="shared" si="13"/>
        <v>0</v>
      </c>
      <c r="CF26" s="5">
        <f t="shared" si="13"/>
        <v>0</v>
      </c>
      <c r="CG26" s="5">
        <f t="shared" si="13"/>
        <v>0</v>
      </c>
      <c r="CH26" s="5"/>
      <c r="CI26" s="5">
        <f t="shared" si="38"/>
        <v>0</v>
      </c>
      <c r="CJ26" s="5">
        <f t="shared" si="39"/>
        <v>0</v>
      </c>
      <c r="CK26" s="5">
        <f t="shared" si="39"/>
        <v>0</v>
      </c>
      <c r="CL26" s="5">
        <f t="shared" si="39"/>
        <v>0</v>
      </c>
      <c r="CM26" s="5">
        <f t="shared" si="39"/>
        <v>0</v>
      </c>
      <c r="CN26" s="5">
        <f t="shared" si="39"/>
        <v>0</v>
      </c>
    </row>
    <row r="27" spans="2:92" ht="18" customHeight="1">
      <c r="B27" s="5">
        <f t="shared" si="14"/>
        <v>1</v>
      </c>
      <c r="C27" s="7">
        <f t="shared" si="40"/>
        <v>45670</v>
      </c>
      <c r="D27" s="8" t="str">
        <f t="shared" si="15"/>
        <v>月</v>
      </c>
      <c r="E27" s="129"/>
      <c r="F27" s="130"/>
      <c r="G27" s="129"/>
      <c r="H27" s="130"/>
      <c r="I27" s="131"/>
      <c r="J27" s="132"/>
      <c r="K27" s="131"/>
      <c r="L27" s="132"/>
      <c r="M27" s="131"/>
      <c r="N27" s="132"/>
      <c r="O27" s="131"/>
      <c r="P27" s="132"/>
      <c r="Q27" s="131"/>
      <c r="R27" s="132"/>
      <c r="S27" s="131"/>
      <c r="T27" s="132"/>
      <c r="U27" s="43">
        <f t="shared" si="0"/>
        <v>0</v>
      </c>
      <c r="V27" s="44"/>
      <c r="W27" s="43">
        <f t="shared" si="1"/>
        <v>0</v>
      </c>
      <c r="X27" s="44"/>
      <c r="Y27" s="43">
        <f t="shared" si="2"/>
        <v>0</v>
      </c>
      <c r="Z27" s="44"/>
      <c r="AA27" s="43">
        <f t="shared" si="3"/>
        <v>0</v>
      </c>
      <c r="AB27" s="44"/>
      <c r="AC27" s="43">
        <f t="shared" si="4"/>
        <v>0</v>
      </c>
      <c r="AD27" s="44"/>
      <c r="AE27" s="43">
        <f t="shared" si="5"/>
        <v>0</v>
      </c>
      <c r="AF27" s="44"/>
      <c r="AG27" s="43">
        <f t="shared" si="6"/>
        <v>0</v>
      </c>
      <c r="AH27" s="44"/>
      <c r="AI27" s="43">
        <f t="shared" si="7"/>
        <v>0</v>
      </c>
      <c r="AJ27" s="44"/>
      <c r="AK27" s="42"/>
      <c r="AL27" s="42"/>
      <c r="AM27" s="42"/>
      <c r="AN27" s="42"/>
      <c r="AO27" s="1"/>
      <c r="AP27" s="5" t="b">
        <f t="shared" si="8"/>
        <v>0</v>
      </c>
      <c r="AQ27" s="5">
        <f t="shared" si="9"/>
        <v>0</v>
      </c>
      <c r="AR27" s="5">
        <f t="shared" si="10"/>
        <v>0</v>
      </c>
      <c r="AS27" s="28">
        <f t="shared" si="11"/>
        <v>0</v>
      </c>
      <c r="AT27" s="28">
        <f t="shared" si="12"/>
        <v>0</v>
      </c>
      <c r="AU27" s="28">
        <f t="shared" si="16"/>
        <v>0</v>
      </c>
      <c r="AV27" s="28">
        <f t="shared" si="17"/>
        <v>0</v>
      </c>
      <c r="AW27" s="28">
        <f t="shared" si="18"/>
        <v>0</v>
      </c>
      <c r="AX27" s="28">
        <f t="shared" si="19"/>
        <v>0</v>
      </c>
      <c r="AY27" s="24">
        <f>_xlfn.FLOOR.MATH(設定!$C$9,"0:1:0")</f>
        <v>0.33333333333333337</v>
      </c>
      <c r="AZ27" s="24">
        <f>_xlfn.FLOOR.MATH(設定!$C$10,"0:1:0")</f>
        <v>0.33333333333333337</v>
      </c>
      <c r="BA27" s="24"/>
      <c r="BB27" s="24">
        <f t="shared" si="20"/>
        <v>0</v>
      </c>
      <c r="BC27" s="24">
        <f t="shared" si="21"/>
        <v>0</v>
      </c>
      <c r="BD27" s="24">
        <f t="shared" si="22"/>
        <v>0</v>
      </c>
      <c r="BE27" s="24">
        <f t="shared" si="23"/>
        <v>0</v>
      </c>
      <c r="BF27" s="24">
        <f t="shared" si="24"/>
        <v>0</v>
      </c>
      <c r="BG27" s="24">
        <f t="shared" si="25"/>
        <v>0</v>
      </c>
      <c r="BH27" s="24">
        <f t="shared" si="26"/>
        <v>0</v>
      </c>
      <c r="BI27" s="24"/>
      <c r="BJ27" s="24">
        <f>MAX(0,SUM($BB27:BB27)-$AZ27)</f>
        <v>0</v>
      </c>
      <c r="BK27" s="24">
        <f>MAX(0,SUM($BB27:BC27)-$AZ27-SUM($BJ27:BJ27))</f>
        <v>0</v>
      </c>
      <c r="BL27" s="24">
        <f>MAX(0,SUM($BB27:BD27)-$AZ27-SUM($BJ27:BK27))</f>
        <v>0</v>
      </c>
      <c r="BM27" s="24">
        <f>MAX(0,SUM($BB27:BE27)-$AZ27-SUM($BJ27:BL27))</f>
        <v>0</v>
      </c>
      <c r="BN27" s="24">
        <f>MAX(0,SUM($BB27:BF27)-$AZ27-SUM($BJ27:BM27))</f>
        <v>0</v>
      </c>
      <c r="BO27" s="24">
        <f t="shared" si="27"/>
        <v>0</v>
      </c>
      <c r="BP27" s="24">
        <f t="shared" si="28"/>
        <v>0</v>
      </c>
      <c r="BQ27" s="24"/>
      <c r="BR27" s="24">
        <f t="shared" si="29"/>
        <v>0</v>
      </c>
      <c r="BS27" s="24">
        <f t="shared" si="30"/>
        <v>0</v>
      </c>
      <c r="BT27" s="24">
        <f t="shared" si="31"/>
        <v>0</v>
      </c>
      <c r="BU27" s="24">
        <f t="shared" si="32"/>
        <v>0</v>
      </c>
      <c r="BV27" s="24">
        <f t="shared" si="33"/>
        <v>0</v>
      </c>
      <c r="BW27" s="24">
        <f t="shared" si="34"/>
        <v>0</v>
      </c>
      <c r="BX27" s="24">
        <f t="shared" si="35"/>
        <v>0</v>
      </c>
      <c r="BY27" s="24">
        <f t="shared" si="36"/>
        <v>0</v>
      </c>
      <c r="BZ27" s="5" t="b">
        <f>AND(COUNTIF(設定!$C$17:$E$17,AQ27)&gt;0,BR27&gt;0)</f>
        <v>0</v>
      </c>
      <c r="CA27" s="24" t="b">
        <f>AND(COUNTIF(設定!$C$18:$E$18,AQ27)&gt;0,BR27&gt;0)</f>
        <v>0</v>
      </c>
      <c r="CB27" s="5">
        <f t="shared" si="37"/>
        <v>0</v>
      </c>
      <c r="CC27" s="5">
        <f t="shared" si="37"/>
        <v>0</v>
      </c>
      <c r="CD27" s="5">
        <f t="shared" si="37"/>
        <v>0</v>
      </c>
      <c r="CE27" s="5">
        <f t="shared" si="13"/>
        <v>0</v>
      </c>
      <c r="CF27" s="5">
        <f t="shared" si="13"/>
        <v>0</v>
      </c>
      <c r="CG27" s="5">
        <f t="shared" si="13"/>
        <v>0</v>
      </c>
      <c r="CH27" s="5"/>
      <c r="CI27" s="5">
        <f t="shared" si="38"/>
        <v>0</v>
      </c>
      <c r="CJ27" s="5">
        <f t="shared" si="39"/>
        <v>0</v>
      </c>
      <c r="CK27" s="5">
        <f t="shared" si="39"/>
        <v>0</v>
      </c>
      <c r="CL27" s="5">
        <f t="shared" si="39"/>
        <v>0</v>
      </c>
      <c r="CM27" s="5">
        <f t="shared" si="39"/>
        <v>0</v>
      </c>
      <c r="CN27" s="5">
        <f t="shared" si="39"/>
        <v>0</v>
      </c>
    </row>
    <row r="28" spans="2:92" ht="18" customHeight="1">
      <c r="B28" s="5">
        <f t="shared" si="14"/>
        <v>1</v>
      </c>
      <c r="C28" s="7">
        <f t="shared" si="40"/>
        <v>45671</v>
      </c>
      <c r="D28" s="8" t="str">
        <f t="shared" si="15"/>
        <v>火</v>
      </c>
      <c r="E28" s="129"/>
      <c r="F28" s="130"/>
      <c r="G28" s="129"/>
      <c r="H28" s="130"/>
      <c r="I28" s="131"/>
      <c r="J28" s="132"/>
      <c r="K28" s="131"/>
      <c r="L28" s="132"/>
      <c r="M28" s="131"/>
      <c r="N28" s="132"/>
      <c r="O28" s="131"/>
      <c r="P28" s="132"/>
      <c r="Q28" s="131"/>
      <c r="R28" s="132"/>
      <c r="S28" s="131"/>
      <c r="T28" s="132"/>
      <c r="U28" s="43">
        <f t="shared" si="0"/>
        <v>0</v>
      </c>
      <c r="V28" s="44"/>
      <c r="W28" s="43">
        <f t="shared" si="1"/>
        <v>0</v>
      </c>
      <c r="X28" s="44"/>
      <c r="Y28" s="43">
        <f t="shared" si="2"/>
        <v>0</v>
      </c>
      <c r="Z28" s="44"/>
      <c r="AA28" s="43">
        <f t="shared" si="3"/>
        <v>0</v>
      </c>
      <c r="AB28" s="44"/>
      <c r="AC28" s="43">
        <f t="shared" si="4"/>
        <v>0</v>
      </c>
      <c r="AD28" s="44"/>
      <c r="AE28" s="43">
        <f t="shared" si="5"/>
        <v>0</v>
      </c>
      <c r="AF28" s="44"/>
      <c r="AG28" s="43">
        <f t="shared" si="6"/>
        <v>0</v>
      </c>
      <c r="AH28" s="44"/>
      <c r="AI28" s="43">
        <f t="shared" si="7"/>
        <v>0</v>
      </c>
      <c r="AJ28" s="44"/>
      <c r="AK28" s="42"/>
      <c r="AL28" s="42"/>
      <c r="AM28" s="42"/>
      <c r="AN28" s="42"/>
      <c r="AO28" s="1"/>
      <c r="AP28" s="5" t="b">
        <f t="shared" si="8"/>
        <v>0</v>
      </c>
      <c r="AQ28" s="5">
        <f t="shared" si="9"/>
        <v>0</v>
      </c>
      <c r="AR28" s="5">
        <f t="shared" si="10"/>
        <v>0</v>
      </c>
      <c r="AS28" s="28">
        <f t="shared" si="11"/>
        <v>0</v>
      </c>
      <c r="AT28" s="28">
        <f t="shared" si="12"/>
        <v>0</v>
      </c>
      <c r="AU28" s="28">
        <f t="shared" si="16"/>
        <v>0</v>
      </c>
      <c r="AV28" s="28">
        <f t="shared" si="17"/>
        <v>0</v>
      </c>
      <c r="AW28" s="28">
        <f t="shared" si="18"/>
        <v>0</v>
      </c>
      <c r="AX28" s="28">
        <f t="shared" si="19"/>
        <v>0</v>
      </c>
      <c r="AY28" s="24">
        <f>_xlfn.FLOOR.MATH(設定!$C$9,"0:1:0")</f>
        <v>0.33333333333333337</v>
      </c>
      <c r="AZ28" s="24">
        <f>_xlfn.FLOOR.MATH(設定!$C$10,"0:1:0")</f>
        <v>0.33333333333333337</v>
      </c>
      <c r="BA28" s="24"/>
      <c r="BB28" s="24">
        <f t="shared" si="20"/>
        <v>0</v>
      </c>
      <c r="BC28" s="24">
        <f t="shared" si="21"/>
        <v>0</v>
      </c>
      <c r="BD28" s="24">
        <f t="shared" si="22"/>
        <v>0</v>
      </c>
      <c r="BE28" s="24">
        <f t="shared" si="23"/>
        <v>0</v>
      </c>
      <c r="BF28" s="24">
        <f t="shared" si="24"/>
        <v>0</v>
      </c>
      <c r="BG28" s="24">
        <f t="shared" si="25"/>
        <v>0</v>
      </c>
      <c r="BH28" s="24">
        <f t="shared" si="26"/>
        <v>0</v>
      </c>
      <c r="BI28" s="24"/>
      <c r="BJ28" s="24">
        <f>MAX(0,SUM($BB28:BB28)-$AZ28)</f>
        <v>0</v>
      </c>
      <c r="BK28" s="24">
        <f>MAX(0,SUM($BB28:BC28)-$AZ28-SUM($BJ28:BJ28))</f>
        <v>0</v>
      </c>
      <c r="BL28" s="24">
        <f>MAX(0,SUM($BB28:BD28)-$AZ28-SUM($BJ28:BK28))</f>
        <v>0</v>
      </c>
      <c r="BM28" s="24">
        <f>MAX(0,SUM($BB28:BE28)-$AZ28-SUM($BJ28:BL28))</f>
        <v>0</v>
      </c>
      <c r="BN28" s="24">
        <f>MAX(0,SUM($BB28:BF28)-$AZ28-SUM($BJ28:BM28))</f>
        <v>0</v>
      </c>
      <c r="BO28" s="24">
        <f t="shared" si="27"/>
        <v>0</v>
      </c>
      <c r="BP28" s="24">
        <f t="shared" si="28"/>
        <v>0</v>
      </c>
      <c r="BQ28" s="24"/>
      <c r="BR28" s="24">
        <f t="shared" si="29"/>
        <v>0</v>
      </c>
      <c r="BS28" s="24">
        <f t="shared" si="30"/>
        <v>0</v>
      </c>
      <c r="BT28" s="24">
        <f t="shared" si="31"/>
        <v>0</v>
      </c>
      <c r="BU28" s="24">
        <f t="shared" si="32"/>
        <v>0</v>
      </c>
      <c r="BV28" s="24">
        <f t="shared" si="33"/>
        <v>0</v>
      </c>
      <c r="BW28" s="24">
        <f t="shared" si="34"/>
        <v>0</v>
      </c>
      <c r="BX28" s="24">
        <f t="shared" si="35"/>
        <v>0</v>
      </c>
      <c r="BY28" s="24">
        <f t="shared" si="36"/>
        <v>0</v>
      </c>
      <c r="BZ28" s="5" t="b">
        <f>AND(COUNTIF(設定!$C$17:$E$17,AQ28)&gt;0,BR28&gt;0)</f>
        <v>0</v>
      </c>
      <c r="CA28" s="24" t="b">
        <f>AND(COUNTIF(設定!$C$18:$E$18,AQ28)&gt;0,BR28&gt;0)</f>
        <v>0</v>
      </c>
      <c r="CB28" s="5">
        <f t="shared" si="37"/>
        <v>0</v>
      </c>
      <c r="CC28" s="5">
        <f t="shared" si="37"/>
        <v>0</v>
      </c>
      <c r="CD28" s="5">
        <f t="shared" si="37"/>
        <v>0</v>
      </c>
      <c r="CE28" s="5">
        <f t="shared" si="13"/>
        <v>0</v>
      </c>
      <c r="CF28" s="5">
        <f t="shared" si="13"/>
        <v>0</v>
      </c>
      <c r="CG28" s="5">
        <f t="shared" si="13"/>
        <v>0</v>
      </c>
      <c r="CH28" s="5"/>
      <c r="CI28" s="5">
        <f t="shared" si="38"/>
        <v>0</v>
      </c>
      <c r="CJ28" s="5">
        <f t="shared" si="39"/>
        <v>0</v>
      </c>
      <c r="CK28" s="5">
        <f t="shared" si="39"/>
        <v>0</v>
      </c>
      <c r="CL28" s="5">
        <f t="shared" si="39"/>
        <v>0</v>
      </c>
      <c r="CM28" s="5">
        <f t="shared" si="39"/>
        <v>0</v>
      </c>
      <c r="CN28" s="5">
        <f t="shared" si="39"/>
        <v>0</v>
      </c>
    </row>
    <row r="29" spans="2:92" ht="18" customHeight="1">
      <c r="B29" s="5">
        <f t="shared" si="14"/>
        <v>1</v>
      </c>
      <c r="C29" s="7">
        <f t="shared" si="40"/>
        <v>45672</v>
      </c>
      <c r="D29" s="8" t="str">
        <f t="shared" si="15"/>
        <v>水</v>
      </c>
      <c r="E29" s="129"/>
      <c r="F29" s="130"/>
      <c r="G29" s="129"/>
      <c r="H29" s="130"/>
      <c r="I29" s="131"/>
      <c r="J29" s="132"/>
      <c r="K29" s="131"/>
      <c r="L29" s="132"/>
      <c r="M29" s="131"/>
      <c r="N29" s="132"/>
      <c r="O29" s="131"/>
      <c r="P29" s="132"/>
      <c r="Q29" s="131"/>
      <c r="R29" s="132"/>
      <c r="S29" s="131"/>
      <c r="T29" s="132"/>
      <c r="U29" s="43">
        <f t="shared" si="0"/>
        <v>0</v>
      </c>
      <c r="V29" s="44"/>
      <c r="W29" s="43">
        <f t="shared" si="1"/>
        <v>0</v>
      </c>
      <c r="X29" s="44"/>
      <c r="Y29" s="43">
        <f t="shared" si="2"/>
        <v>0</v>
      </c>
      <c r="Z29" s="44"/>
      <c r="AA29" s="43">
        <f t="shared" si="3"/>
        <v>0</v>
      </c>
      <c r="AB29" s="44"/>
      <c r="AC29" s="43">
        <f t="shared" si="4"/>
        <v>0</v>
      </c>
      <c r="AD29" s="44"/>
      <c r="AE29" s="43">
        <f t="shared" si="5"/>
        <v>0</v>
      </c>
      <c r="AF29" s="44"/>
      <c r="AG29" s="43">
        <f t="shared" si="6"/>
        <v>0</v>
      </c>
      <c r="AH29" s="44"/>
      <c r="AI29" s="43">
        <f t="shared" si="7"/>
        <v>0</v>
      </c>
      <c r="AJ29" s="44"/>
      <c r="AK29" s="42"/>
      <c r="AL29" s="42"/>
      <c r="AM29" s="42"/>
      <c r="AN29" s="42"/>
      <c r="AO29" s="1"/>
      <c r="AP29" s="5" t="b">
        <f t="shared" si="8"/>
        <v>0</v>
      </c>
      <c r="AQ29" s="5">
        <f t="shared" si="9"/>
        <v>0</v>
      </c>
      <c r="AR29" s="5">
        <f t="shared" si="10"/>
        <v>0</v>
      </c>
      <c r="AS29" s="28">
        <f t="shared" si="11"/>
        <v>0</v>
      </c>
      <c r="AT29" s="28">
        <f t="shared" si="12"/>
        <v>0</v>
      </c>
      <c r="AU29" s="28">
        <f t="shared" si="16"/>
        <v>0</v>
      </c>
      <c r="AV29" s="28">
        <f t="shared" si="17"/>
        <v>0</v>
      </c>
      <c r="AW29" s="28">
        <f t="shared" si="18"/>
        <v>0</v>
      </c>
      <c r="AX29" s="28">
        <f t="shared" si="19"/>
        <v>0</v>
      </c>
      <c r="AY29" s="24">
        <f>_xlfn.FLOOR.MATH(設定!$C$9,"0:1:0")</f>
        <v>0.33333333333333337</v>
      </c>
      <c r="AZ29" s="24">
        <f>_xlfn.FLOOR.MATH(設定!$C$10,"0:1:0")</f>
        <v>0.33333333333333337</v>
      </c>
      <c r="BA29" s="24"/>
      <c r="BB29" s="24">
        <f t="shared" si="20"/>
        <v>0</v>
      </c>
      <c r="BC29" s="24">
        <f t="shared" si="21"/>
        <v>0</v>
      </c>
      <c r="BD29" s="24">
        <f t="shared" si="22"/>
        <v>0</v>
      </c>
      <c r="BE29" s="24">
        <f t="shared" si="23"/>
        <v>0</v>
      </c>
      <c r="BF29" s="24">
        <f t="shared" si="24"/>
        <v>0</v>
      </c>
      <c r="BG29" s="24">
        <f t="shared" si="25"/>
        <v>0</v>
      </c>
      <c r="BH29" s="24">
        <f t="shared" si="26"/>
        <v>0</v>
      </c>
      <c r="BI29" s="24"/>
      <c r="BJ29" s="24">
        <f>MAX(0,SUM($BB29:BB29)-$AZ29)</f>
        <v>0</v>
      </c>
      <c r="BK29" s="24">
        <f>MAX(0,SUM($BB29:BC29)-$AZ29-SUM($BJ29:BJ29))</f>
        <v>0</v>
      </c>
      <c r="BL29" s="24">
        <f>MAX(0,SUM($BB29:BD29)-$AZ29-SUM($BJ29:BK29))</f>
        <v>0</v>
      </c>
      <c r="BM29" s="24">
        <f>MAX(0,SUM($BB29:BE29)-$AZ29-SUM($BJ29:BL29))</f>
        <v>0</v>
      </c>
      <c r="BN29" s="24">
        <f>MAX(0,SUM($BB29:BF29)-$AZ29-SUM($BJ29:BM29))</f>
        <v>0</v>
      </c>
      <c r="BO29" s="24">
        <f t="shared" si="27"/>
        <v>0</v>
      </c>
      <c r="BP29" s="24">
        <f t="shared" si="28"/>
        <v>0</v>
      </c>
      <c r="BQ29" s="24"/>
      <c r="BR29" s="24">
        <f t="shared" si="29"/>
        <v>0</v>
      </c>
      <c r="BS29" s="24">
        <f t="shared" si="30"/>
        <v>0</v>
      </c>
      <c r="BT29" s="24">
        <f t="shared" si="31"/>
        <v>0</v>
      </c>
      <c r="BU29" s="24">
        <f t="shared" si="32"/>
        <v>0</v>
      </c>
      <c r="BV29" s="24">
        <f t="shared" si="33"/>
        <v>0</v>
      </c>
      <c r="BW29" s="24">
        <f t="shared" si="34"/>
        <v>0</v>
      </c>
      <c r="BX29" s="24">
        <f t="shared" si="35"/>
        <v>0</v>
      </c>
      <c r="BY29" s="24">
        <f t="shared" si="36"/>
        <v>0</v>
      </c>
      <c r="BZ29" s="5" t="b">
        <f>AND(COUNTIF(設定!$C$17:$E$17,AQ29)&gt;0,BR29&gt;0)</f>
        <v>0</v>
      </c>
      <c r="CA29" s="24" t="b">
        <f>AND(COUNTIF(設定!$C$18:$E$18,AQ29)&gt;0,BR29&gt;0)</f>
        <v>0</v>
      </c>
      <c r="CB29" s="5">
        <f t="shared" si="37"/>
        <v>0</v>
      </c>
      <c r="CC29" s="5">
        <f t="shared" si="37"/>
        <v>0</v>
      </c>
      <c r="CD29" s="5">
        <f t="shared" si="37"/>
        <v>0</v>
      </c>
      <c r="CE29" s="5">
        <f t="shared" si="13"/>
        <v>0</v>
      </c>
      <c r="CF29" s="5">
        <f t="shared" si="13"/>
        <v>0</v>
      </c>
      <c r="CG29" s="5">
        <f t="shared" si="13"/>
        <v>0</v>
      </c>
      <c r="CH29" s="5"/>
      <c r="CI29" s="5">
        <f t="shared" si="38"/>
        <v>0</v>
      </c>
      <c r="CJ29" s="5">
        <f t="shared" si="39"/>
        <v>0</v>
      </c>
      <c r="CK29" s="5">
        <f t="shared" si="39"/>
        <v>0</v>
      </c>
      <c r="CL29" s="5">
        <f t="shared" si="39"/>
        <v>0</v>
      </c>
      <c r="CM29" s="5">
        <f t="shared" si="39"/>
        <v>0</v>
      </c>
      <c r="CN29" s="5">
        <f t="shared" si="39"/>
        <v>0</v>
      </c>
    </row>
    <row r="30" spans="2:92" ht="18" customHeight="1">
      <c r="B30" s="5">
        <f t="shared" si="14"/>
        <v>1</v>
      </c>
      <c r="C30" s="7">
        <f t="shared" si="40"/>
        <v>45673</v>
      </c>
      <c r="D30" s="8" t="str">
        <f t="shared" si="15"/>
        <v>木</v>
      </c>
      <c r="E30" s="129"/>
      <c r="F30" s="130"/>
      <c r="G30" s="129"/>
      <c r="H30" s="130"/>
      <c r="I30" s="131"/>
      <c r="J30" s="132"/>
      <c r="K30" s="131"/>
      <c r="L30" s="132"/>
      <c r="M30" s="131"/>
      <c r="N30" s="132"/>
      <c r="O30" s="131"/>
      <c r="P30" s="132"/>
      <c r="Q30" s="131"/>
      <c r="R30" s="132"/>
      <c r="S30" s="131"/>
      <c r="T30" s="132"/>
      <c r="U30" s="43">
        <f t="shared" si="0"/>
        <v>0</v>
      </c>
      <c r="V30" s="44"/>
      <c r="W30" s="43">
        <f t="shared" si="1"/>
        <v>0</v>
      </c>
      <c r="X30" s="44"/>
      <c r="Y30" s="43">
        <f t="shared" si="2"/>
        <v>0</v>
      </c>
      <c r="Z30" s="44"/>
      <c r="AA30" s="43">
        <f t="shared" si="3"/>
        <v>0</v>
      </c>
      <c r="AB30" s="44"/>
      <c r="AC30" s="43">
        <f t="shared" si="4"/>
        <v>0</v>
      </c>
      <c r="AD30" s="44"/>
      <c r="AE30" s="43">
        <f t="shared" si="5"/>
        <v>0</v>
      </c>
      <c r="AF30" s="44"/>
      <c r="AG30" s="43">
        <f t="shared" si="6"/>
        <v>0</v>
      </c>
      <c r="AH30" s="44"/>
      <c r="AI30" s="43">
        <f t="shared" si="7"/>
        <v>0</v>
      </c>
      <c r="AJ30" s="44"/>
      <c r="AK30" s="42"/>
      <c r="AL30" s="42"/>
      <c r="AM30" s="42"/>
      <c r="AN30" s="42"/>
      <c r="AO30" s="1"/>
      <c r="AP30" s="5" t="b">
        <f t="shared" si="8"/>
        <v>0</v>
      </c>
      <c r="AQ30" s="5">
        <f t="shared" si="9"/>
        <v>0</v>
      </c>
      <c r="AR30" s="5">
        <f t="shared" si="10"/>
        <v>0</v>
      </c>
      <c r="AS30" s="28">
        <f t="shared" si="11"/>
        <v>0</v>
      </c>
      <c r="AT30" s="28">
        <f t="shared" si="12"/>
        <v>0</v>
      </c>
      <c r="AU30" s="28">
        <f t="shared" si="16"/>
        <v>0</v>
      </c>
      <c r="AV30" s="28">
        <f t="shared" si="17"/>
        <v>0</v>
      </c>
      <c r="AW30" s="28">
        <f t="shared" si="18"/>
        <v>0</v>
      </c>
      <c r="AX30" s="28">
        <f t="shared" si="19"/>
        <v>0</v>
      </c>
      <c r="AY30" s="24">
        <f>_xlfn.FLOOR.MATH(設定!$C$9,"0:1:0")</f>
        <v>0.33333333333333337</v>
      </c>
      <c r="AZ30" s="24">
        <f>_xlfn.FLOOR.MATH(設定!$C$10,"0:1:0")</f>
        <v>0.33333333333333337</v>
      </c>
      <c r="BA30" s="24"/>
      <c r="BB30" s="24">
        <f t="shared" si="20"/>
        <v>0</v>
      </c>
      <c r="BC30" s="24">
        <f t="shared" si="21"/>
        <v>0</v>
      </c>
      <c r="BD30" s="24">
        <f t="shared" si="22"/>
        <v>0</v>
      </c>
      <c r="BE30" s="24">
        <f t="shared" si="23"/>
        <v>0</v>
      </c>
      <c r="BF30" s="24">
        <f t="shared" si="24"/>
        <v>0</v>
      </c>
      <c r="BG30" s="24">
        <f t="shared" si="25"/>
        <v>0</v>
      </c>
      <c r="BH30" s="24">
        <f t="shared" si="26"/>
        <v>0</v>
      </c>
      <c r="BI30" s="24"/>
      <c r="BJ30" s="24">
        <f>MAX(0,SUM($BB30:BB30)-$AZ30)</f>
        <v>0</v>
      </c>
      <c r="BK30" s="24">
        <f>MAX(0,SUM($BB30:BC30)-$AZ30-SUM($BJ30:BJ30))</f>
        <v>0</v>
      </c>
      <c r="BL30" s="24">
        <f>MAX(0,SUM($BB30:BD30)-$AZ30-SUM($BJ30:BK30))</f>
        <v>0</v>
      </c>
      <c r="BM30" s="24">
        <f>MAX(0,SUM($BB30:BE30)-$AZ30-SUM($BJ30:BL30))</f>
        <v>0</v>
      </c>
      <c r="BN30" s="24">
        <f>MAX(0,SUM($BB30:BF30)-$AZ30-SUM($BJ30:BM30))</f>
        <v>0</v>
      </c>
      <c r="BO30" s="24">
        <f t="shared" si="27"/>
        <v>0</v>
      </c>
      <c r="BP30" s="24">
        <f t="shared" si="28"/>
        <v>0</v>
      </c>
      <c r="BQ30" s="24"/>
      <c r="BR30" s="24">
        <f t="shared" si="29"/>
        <v>0</v>
      </c>
      <c r="BS30" s="24">
        <f t="shared" si="30"/>
        <v>0</v>
      </c>
      <c r="BT30" s="24">
        <f t="shared" si="31"/>
        <v>0</v>
      </c>
      <c r="BU30" s="24">
        <f t="shared" si="32"/>
        <v>0</v>
      </c>
      <c r="BV30" s="24">
        <f t="shared" si="33"/>
        <v>0</v>
      </c>
      <c r="BW30" s="24">
        <f t="shared" si="34"/>
        <v>0</v>
      </c>
      <c r="BX30" s="24">
        <f t="shared" si="35"/>
        <v>0</v>
      </c>
      <c r="BY30" s="24">
        <f t="shared" si="36"/>
        <v>0</v>
      </c>
      <c r="BZ30" s="5" t="b">
        <f>AND(COUNTIF(設定!$C$17:$E$17,AQ30)&gt;0,BR30&gt;0)</f>
        <v>0</v>
      </c>
      <c r="CA30" s="24" t="b">
        <f>AND(COUNTIF(設定!$C$18:$E$18,AQ30)&gt;0,BR30&gt;0)</f>
        <v>0</v>
      </c>
      <c r="CB30" s="5">
        <f t="shared" si="37"/>
        <v>0</v>
      </c>
      <c r="CC30" s="5">
        <f t="shared" si="37"/>
        <v>0</v>
      </c>
      <c r="CD30" s="5">
        <f t="shared" si="37"/>
        <v>0</v>
      </c>
      <c r="CE30" s="5">
        <f t="shared" si="13"/>
        <v>0</v>
      </c>
      <c r="CF30" s="5">
        <f t="shared" si="13"/>
        <v>0</v>
      </c>
      <c r="CG30" s="5">
        <f t="shared" si="13"/>
        <v>0</v>
      </c>
      <c r="CH30" s="5"/>
      <c r="CI30" s="5">
        <f t="shared" si="38"/>
        <v>0</v>
      </c>
      <c r="CJ30" s="5">
        <f t="shared" si="39"/>
        <v>0</v>
      </c>
      <c r="CK30" s="5">
        <f t="shared" si="39"/>
        <v>0</v>
      </c>
      <c r="CL30" s="5">
        <f t="shared" si="39"/>
        <v>0</v>
      </c>
      <c r="CM30" s="5">
        <f t="shared" si="39"/>
        <v>0</v>
      </c>
      <c r="CN30" s="5">
        <f t="shared" si="39"/>
        <v>0</v>
      </c>
    </row>
    <row r="31" spans="2:92" ht="18" customHeight="1">
      <c r="B31" s="5">
        <f t="shared" si="14"/>
        <v>1</v>
      </c>
      <c r="C31" s="7">
        <f t="shared" si="40"/>
        <v>45674</v>
      </c>
      <c r="D31" s="8" t="str">
        <f t="shared" si="15"/>
        <v>金</v>
      </c>
      <c r="E31" s="129"/>
      <c r="F31" s="130"/>
      <c r="G31" s="129"/>
      <c r="H31" s="130"/>
      <c r="I31" s="131"/>
      <c r="J31" s="132"/>
      <c r="K31" s="131"/>
      <c r="L31" s="132"/>
      <c r="M31" s="131"/>
      <c r="N31" s="132"/>
      <c r="O31" s="131"/>
      <c r="P31" s="132"/>
      <c r="Q31" s="131"/>
      <c r="R31" s="132"/>
      <c r="S31" s="131"/>
      <c r="T31" s="132"/>
      <c r="U31" s="43">
        <f t="shared" si="0"/>
        <v>0</v>
      </c>
      <c r="V31" s="44"/>
      <c r="W31" s="43">
        <f t="shared" si="1"/>
        <v>0</v>
      </c>
      <c r="X31" s="44"/>
      <c r="Y31" s="43">
        <f t="shared" si="2"/>
        <v>0</v>
      </c>
      <c r="Z31" s="44"/>
      <c r="AA31" s="43">
        <f t="shared" si="3"/>
        <v>0</v>
      </c>
      <c r="AB31" s="44"/>
      <c r="AC31" s="43">
        <f t="shared" si="4"/>
        <v>0</v>
      </c>
      <c r="AD31" s="44"/>
      <c r="AE31" s="43">
        <f t="shared" si="5"/>
        <v>0</v>
      </c>
      <c r="AF31" s="44"/>
      <c r="AG31" s="43">
        <f t="shared" si="6"/>
        <v>0</v>
      </c>
      <c r="AH31" s="44"/>
      <c r="AI31" s="43">
        <f t="shared" si="7"/>
        <v>0</v>
      </c>
      <c r="AJ31" s="44"/>
      <c r="AK31" s="42"/>
      <c r="AL31" s="42"/>
      <c r="AM31" s="42"/>
      <c r="AN31" s="42"/>
      <c r="AO31" s="1"/>
      <c r="AP31" s="5" t="b">
        <f t="shared" si="8"/>
        <v>0</v>
      </c>
      <c r="AQ31" s="5">
        <f t="shared" si="9"/>
        <v>0</v>
      </c>
      <c r="AR31" s="5">
        <f t="shared" si="10"/>
        <v>0</v>
      </c>
      <c r="AS31" s="28">
        <f t="shared" si="11"/>
        <v>0</v>
      </c>
      <c r="AT31" s="28">
        <f t="shared" si="12"/>
        <v>0</v>
      </c>
      <c r="AU31" s="28">
        <f t="shared" si="16"/>
        <v>0</v>
      </c>
      <c r="AV31" s="28">
        <f t="shared" si="17"/>
        <v>0</v>
      </c>
      <c r="AW31" s="28">
        <f t="shared" si="18"/>
        <v>0</v>
      </c>
      <c r="AX31" s="28">
        <f t="shared" si="19"/>
        <v>0</v>
      </c>
      <c r="AY31" s="24">
        <f>_xlfn.FLOOR.MATH(設定!$C$9,"0:1:0")</f>
        <v>0.33333333333333337</v>
      </c>
      <c r="AZ31" s="24">
        <f>_xlfn.FLOOR.MATH(設定!$C$10,"0:1:0")</f>
        <v>0.33333333333333337</v>
      </c>
      <c r="BA31" s="24"/>
      <c r="BB31" s="24">
        <f t="shared" si="20"/>
        <v>0</v>
      </c>
      <c r="BC31" s="24">
        <f t="shared" si="21"/>
        <v>0</v>
      </c>
      <c r="BD31" s="24">
        <f t="shared" si="22"/>
        <v>0</v>
      </c>
      <c r="BE31" s="24">
        <f t="shared" si="23"/>
        <v>0</v>
      </c>
      <c r="BF31" s="24">
        <f t="shared" si="24"/>
        <v>0</v>
      </c>
      <c r="BG31" s="24">
        <f t="shared" si="25"/>
        <v>0</v>
      </c>
      <c r="BH31" s="24">
        <f t="shared" si="26"/>
        <v>0</v>
      </c>
      <c r="BI31" s="24"/>
      <c r="BJ31" s="24">
        <f>MAX(0,SUM($BB31:BB31)-$AZ31)</f>
        <v>0</v>
      </c>
      <c r="BK31" s="24">
        <f>MAX(0,SUM($BB31:BC31)-$AZ31-SUM($BJ31:BJ31))</f>
        <v>0</v>
      </c>
      <c r="BL31" s="24">
        <f>MAX(0,SUM($BB31:BD31)-$AZ31-SUM($BJ31:BK31))</f>
        <v>0</v>
      </c>
      <c r="BM31" s="24">
        <f>MAX(0,SUM($BB31:BE31)-$AZ31-SUM($BJ31:BL31))</f>
        <v>0</v>
      </c>
      <c r="BN31" s="24">
        <f>MAX(0,SUM($BB31:BF31)-$AZ31-SUM($BJ31:BM31))</f>
        <v>0</v>
      </c>
      <c r="BO31" s="24">
        <f t="shared" si="27"/>
        <v>0</v>
      </c>
      <c r="BP31" s="24">
        <f t="shared" si="28"/>
        <v>0</v>
      </c>
      <c r="BQ31" s="24"/>
      <c r="BR31" s="24">
        <f t="shared" si="29"/>
        <v>0</v>
      </c>
      <c r="BS31" s="24">
        <f t="shared" si="30"/>
        <v>0</v>
      </c>
      <c r="BT31" s="24">
        <f t="shared" si="31"/>
        <v>0</v>
      </c>
      <c r="BU31" s="24">
        <f t="shared" si="32"/>
        <v>0</v>
      </c>
      <c r="BV31" s="24">
        <f t="shared" si="33"/>
        <v>0</v>
      </c>
      <c r="BW31" s="24">
        <f t="shared" si="34"/>
        <v>0</v>
      </c>
      <c r="BX31" s="24">
        <f t="shared" si="35"/>
        <v>0</v>
      </c>
      <c r="BY31" s="24">
        <f t="shared" si="36"/>
        <v>0</v>
      </c>
      <c r="BZ31" s="5" t="b">
        <f>AND(COUNTIF(設定!$C$17:$E$17,AQ31)&gt;0,BR31&gt;0)</f>
        <v>0</v>
      </c>
      <c r="CA31" s="24" t="b">
        <f>AND(COUNTIF(設定!$C$18:$E$18,AQ31)&gt;0,BR31&gt;0)</f>
        <v>0</v>
      </c>
      <c r="CB31" s="5">
        <f t="shared" si="37"/>
        <v>0</v>
      </c>
      <c r="CC31" s="5">
        <f t="shared" si="37"/>
        <v>0</v>
      </c>
      <c r="CD31" s="5">
        <f t="shared" si="37"/>
        <v>0</v>
      </c>
      <c r="CE31" s="5">
        <f t="shared" si="13"/>
        <v>0</v>
      </c>
      <c r="CF31" s="5">
        <f t="shared" si="13"/>
        <v>0</v>
      </c>
      <c r="CG31" s="5">
        <f t="shared" si="13"/>
        <v>0</v>
      </c>
      <c r="CH31" s="5"/>
      <c r="CI31" s="5">
        <f t="shared" si="38"/>
        <v>0</v>
      </c>
      <c r="CJ31" s="5">
        <f t="shared" si="39"/>
        <v>0</v>
      </c>
      <c r="CK31" s="5">
        <f t="shared" si="39"/>
        <v>0</v>
      </c>
      <c r="CL31" s="5">
        <f t="shared" si="39"/>
        <v>0</v>
      </c>
      <c r="CM31" s="5">
        <f t="shared" si="39"/>
        <v>0</v>
      </c>
      <c r="CN31" s="5">
        <f t="shared" si="39"/>
        <v>0</v>
      </c>
    </row>
    <row r="32" spans="2:92" ht="18" customHeight="1">
      <c r="B32" s="5">
        <f t="shared" si="14"/>
        <v>1</v>
      </c>
      <c r="C32" s="7">
        <f t="shared" si="40"/>
        <v>45675</v>
      </c>
      <c r="D32" s="8" t="str">
        <f t="shared" si="15"/>
        <v>土</v>
      </c>
      <c r="E32" s="129"/>
      <c r="F32" s="130"/>
      <c r="G32" s="129"/>
      <c r="H32" s="130"/>
      <c r="I32" s="131"/>
      <c r="J32" s="132"/>
      <c r="K32" s="131"/>
      <c r="L32" s="132"/>
      <c r="M32" s="131"/>
      <c r="N32" s="132"/>
      <c r="O32" s="131"/>
      <c r="P32" s="132"/>
      <c r="Q32" s="131"/>
      <c r="R32" s="132"/>
      <c r="S32" s="131"/>
      <c r="T32" s="132"/>
      <c r="U32" s="43">
        <f t="shared" si="0"/>
        <v>0</v>
      </c>
      <c r="V32" s="44"/>
      <c r="W32" s="43">
        <f t="shared" si="1"/>
        <v>0</v>
      </c>
      <c r="X32" s="44"/>
      <c r="Y32" s="43">
        <f t="shared" si="2"/>
        <v>0</v>
      </c>
      <c r="Z32" s="44"/>
      <c r="AA32" s="43">
        <f t="shared" si="3"/>
        <v>0</v>
      </c>
      <c r="AB32" s="44"/>
      <c r="AC32" s="43">
        <f t="shared" si="4"/>
        <v>0</v>
      </c>
      <c r="AD32" s="44"/>
      <c r="AE32" s="43">
        <f t="shared" si="5"/>
        <v>0</v>
      </c>
      <c r="AF32" s="44"/>
      <c r="AG32" s="43">
        <f t="shared" si="6"/>
        <v>0</v>
      </c>
      <c r="AH32" s="44"/>
      <c r="AI32" s="43">
        <f t="shared" si="7"/>
        <v>0</v>
      </c>
      <c r="AJ32" s="44"/>
      <c r="AK32" s="42"/>
      <c r="AL32" s="42"/>
      <c r="AM32" s="42"/>
      <c r="AN32" s="42"/>
      <c r="AO32" s="1"/>
      <c r="AP32" s="5" t="b">
        <f t="shared" si="8"/>
        <v>0</v>
      </c>
      <c r="AQ32" s="5">
        <f t="shared" si="9"/>
        <v>0</v>
      </c>
      <c r="AR32" s="5">
        <f t="shared" si="10"/>
        <v>0</v>
      </c>
      <c r="AS32" s="28">
        <f t="shared" si="11"/>
        <v>0</v>
      </c>
      <c r="AT32" s="28">
        <f t="shared" si="12"/>
        <v>0</v>
      </c>
      <c r="AU32" s="28">
        <f t="shared" si="16"/>
        <v>0</v>
      </c>
      <c r="AV32" s="28">
        <f t="shared" si="17"/>
        <v>0</v>
      </c>
      <c r="AW32" s="28">
        <f t="shared" si="18"/>
        <v>0</v>
      </c>
      <c r="AX32" s="28">
        <f t="shared" si="19"/>
        <v>0</v>
      </c>
      <c r="AY32" s="24">
        <f>_xlfn.FLOOR.MATH(設定!$C$9,"0:1:0")</f>
        <v>0.33333333333333337</v>
      </c>
      <c r="AZ32" s="24">
        <f>_xlfn.FLOOR.MATH(設定!$C$10,"0:1:0")</f>
        <v>0.33333333333333337</v>
      </c>
      <c r="BA32" s="24"/>
      <c r="BB32" s="24">
        <f t="shared" si="20"/>
        <v>0</v>
      </c>
      <c r="BC32" s="24">
        <f t="shared" si="21"/>
        <v>0</v>
      </c>
      <c r="BD32" s="24">
        <f t="shared" si="22"/>
        <v>0</v>
      </c>
      <c r="BE32" s="24">
        <f t="shared" si="23"/>
        <v>0</v>
      </c>
      <c r="BF32" s="24">
        <f t="shared" si="24"/>
        <v>0</v>
      </c>
      <c r="BG32" s="24">
        <f t="shared" si="25"/>
        <v>0</v>
      </c>
      <c r="BH32" s="24">
        <f t="shared" si="26"/>
        <v>0</v>
      </c>
      <c r="BI32" s="24"/>
      <c r="BJ32" s="24">
        <f>MAX(0,SUM($BB32:BB32)-$AZ32)</f>
        <v>0</v>
      </c>
      <c r="BK32" s="24">
        <f>MAX(0,SUM($BB32:BC32)-$AZ32-SUM($BJ32:BJ32))</f>
        <v>0</v>
      </c>
      <c r="BL32" s="24">
        <f>MAX(0,SUM($BB32:BD32)-$AZ32-SUM($BJ32:BK32))</f>
        <v>0</v>
      </c>
      <c r="BM32" s="24">
        <f>MAX(0,SUM($BB32:BE32)-$AZ32-SUM($BJ32:BL32))</f>
        <v>0</v>
      </c>
      <c r="BN32" s="24">
        <f>MAX(0,SUM($BB32:BF32)-$AZ32-SUM($BJ32:BM32))</f>
        <v>0</v>
      </c>
      <c r="BO32" s="24">
        <f t="shared" si="27"/>
        <v>0</v>
      </c>
      <c r="BP32" s="24">
        <f t="shared" si="28"/>
        <v>0</v>
      </c>
      <c r="BQ32" s="24"/>
      <c r="BR32" s="24">
        <f t="shared" si="29"/>
        <v>0</v>
      </c>
      <c r="BS32" s="24">
        <f t="shared" si="30"/>
        <v>0</v>
      </c>
      <c r="BT32" s="24">
        <f t="shared" si="31"/>
        <v>0</v>
      </c>
      <c r="BU32" s="24">
        <f t="shared" si="32"/>
        <v>0</v>
      </c>
      <c r="BV32" s="24">
        <f t="shared" si="33"/>
        <v>0</v>
      </c>
      <c r="BW32" s="24">
        <f t="shared" si="34"/>
        <v>0</v>
      </c>
      <c r="BX32" s="24">
        <f t="shared" si="35"/>
        <v>0</v>
      </c>
      <c r="BY32" s="24">
        <f t="shared" si="36"/>
        <v>0</v>
      </c>
      <c r="BZ32" s="5" t="b">
        <f>AND(COUNTIF(設定!$C$17:$E$17,AQ32)&gt;0,BR32&gt;0)</f>
        <v>0</v>
      </c>
      <c r="CA32" s="24" t="b">
        <f>AND(COUNTIF(設定!$C$18:$E$18,AQ32)&gt;0,BR32&gt;0)</f>
        <v>0</v>
      </c>
      <c r="CB32" s="5">
        <f t="shared" si="37"/>
        <v>0</v>
      </c>
      <c r="CC32" s="5">
        <f t="shared" si="37"/>
        <v>0</v>
      </c>
      <c r="CD32" s="5">
        <f t="shared" si="37"/>
        <v>0</v>
      </c>
      <c r="CE32" s="5">
        <f t="shared" si="13"/>
        <v>0</v>
      </c>
      <c r="CF32" s="5">
        <f t="shared" si="13"/>
        <v>0</v>
      </c>
      <c r="CG32" s="5">
        <f t="shared" si="13"/>
        <v>0</v>
      </c>
      <c r="CH32" s="5"/>
      <c r="CI32" s="5">
        <f t="shared" si="38"/>
        <v>0</v>
      </c>
      <c r="CJ32" s="5">
        <f t="shared" si="39"/>
        <v>0</v>
      </c>
      <c r="CK32" s="5">
        <f t="shared" si="39"/>
        <v>0</v>
      </c>
      <c r="CL32" s="5">
        <f t="shared" si="39"/>
        <v>0</v>
      </c>
      <c r="CM32" s="5">
        <f t="shared" si="39"/>
        <v>0</v>
      </c>
      <c r="CN32" s="5">
        <f t="shared" si="39"/>
        <v>0</v>
      </c>
    </row>
    <row r="33" spans="2:92" ht="18" customHeight="1">
      <c r="B33" s="5">
        <f t="shared" si="14"/>
        <v>1</v>
      </c>
      <c r="C33" s="7">
        <f t="shared" si="40"/>
        <v>45676</v>
      </c>
      <c r="D33" s="8" t="str">
        <f t="shared" si="15"/>
        <v>日</v>
      </c>
      <c r="E33" s="129"/>
      <c r="F33" s="130"/>
      <c r="G33" s="129"/>
      <c r="H33" s="130"/>
      <c r="I33" s="131"/>
      <c r="J33" s="132"/>
      <c r="K33" s="131"/>
      <c r="L33" s="132"/>
      <c r="M33" s="131"/>
      <c r="N33" s="132"/>
      <c r="O33" s="131"/>
      <c r="P33" s="132"/>
      <c r="Q33" s="131"/>
      <c r="R33" s="132"/>
      <c r="S33" s="131"/>
      <c r="T33" s="132"/>
      <c r="U33" s="43">
        <f t="shared" si="0"/>
        <v>0</v>
      </c>
      <c r="V33" s="44"/>
      <c r="W33" s="43">
        <f t="shared" si="1"/>
        <v>0</v>
      </c>
      <c r="X33" s="44"/>
      <c r="Y33" s="43">
        <f t="shared" si="2"/>
        <v>0</v>
      </c>
      <c r="Z33" s="44"/>
      <c r="AA33" s="43">
        <f t="shared" si="3"/>
        <v>0</v>
      </c>
      <c r="AB33" s="44"/>
      <c r="AC33" s="43">
        <f t="shared" si="4"/>
        <v>0</v>
      </c>
      <c r="AD33" s="44"/>
      <c r="AE33" s="43">
        <f t="shared" si="5"/>
        <v>0</v>
      </c>
      <c r="AF33" s="44"/>
      <c r="AG33" s="43">
        <f t="shared" si="6"/>
        <v>0</v>
      </c>
      <c r="AH33" s="44"/>
      <c r="AI33" s="43">
        <f t="shared" si="7"/>
        <v>0</v>
      </c>
      <c r="AJ33" s="44"/>
      <c r="AK33" s="42"/>
      <c r="AL33" s="42"/>
      <c r="AM33" s="42"/>
      <c r="AN33" s="42"/>
      <c r="AO33" s="1"/>
      <c r="AP33" s="5" t="b">
        <f t="shared" si="8"/>
        <v>0</v>
      </c>
      <c r="AQ33" s="5">
        <f t="shared" si="9"/>
        <v>0</v>
      </c>
      <c r="AR33" s="5">
        <f t="shared" si="10"/>
        <v>0</v>
      </c>
      <c r="AS33" s="28">
        <f t="shared" si="11"/>
        <v>0</v>
      </c>
      <c r="AT33" s="28">
        <f t="shared" si="12"/>
        <v>0</v>
      </c>
      <c r="AU33" s="28">
        <f t="shared" si="16"/>
        <v>0</v>
      </c>
      <c r="AV33" s="28">
        <f t="shared" si="17"/>
        <v>0</v>
      </c>
      <c r="AW33" s="28">
        <f t="shared" si="18"/>
        <v>0</v>
      </c>
      <c r="AX33" s="28">
        <f t="shared" si="19"/>
        <v>0</v>
      </c>
      <c r="AY33" s="24">
        <f>_xlfn.FLOOR.MATH(設定!$C$9,"0:1:0")</f>
        <v>0.33333333333333337</v>
      </c>
      <c r="AZ33" s="24">
        <f>_xlfn.FLOOR.MATH(設定!$C$10,"0:1:0")</f>
        <v>0.33333333333333337</v>
      </c>
      <c r="BA33" s="24"/>
      <c r="BB33" s="24">
        <f t="shared" si="20"/>
        <v>0</v>
      </c>
      <c r="BC33" s="24">
        <f t="shared" si="21"/>
        <v>0</v>
      </c>
      <c r="BD33" s="24">
        <f t="shared" si="22"/>
        <v>0</v>
      </c>
      <c r="BE33" s="24">
        <f t="shared" si="23"/>
        <v>0</v>
      </c>
      <c r="BF33" s="24">
        <f t="shared" si="24"/>
        <v>0</v>
      </c>
      <c r="BG33" s="24">
        <f t="shared" si="25"/>
        <v>0</v>
      </c>
      <c r="BH33" s="24">
        <f t="shared" si="26"/>
        <v>0</v>
      </c>
      <c r="BI33" s="24"/>
      <c r="BJ33" s="24">
        <f>MAX(0,SUM($BB33:BB33)-$AZ33)</f>
        <v>0</v>
      </c>
      <c r="BK33" s="24">
        <f>MAX(0,SUM($BB33:BC33)-$AZ33-SUM($BJ33:BJ33))</f>
        <v>0</v>
      </c>
      <c r="BL33" s="24">
        <f>MAX(0,SUM($BB33:BD33)-$AZ33-SUM($BJ33:BK33))</f>
        <v>0</v>
      </c>
      <c r="BM33" s="24">
        <f>MAX(0,SUM($BB33:BE33)-$AZ33-SUM($BJ33:BL33))</f>
        <v>0</v>
      </c>
      <c r="BN33" s="24">
        <f>MAX(0,SUM($BB33:BF33)-$AZ33-SUM($BJ33:BM33))</f>
        <v>0</v>
      </c>
      <c r="BO33" s="24">
        <f t="shared" si="27"/>
        <v>0</v>
      </c>
      <c r="BP33" s="24">
        <f t="shared" si="28"/>
        <v>0</v>
      </c>
      <c r="BQ33" s="24"/>
      <c r="BR33" s="24">
        <f t="shared" si="29"/>
        <v>0</v>
      </c>
      <c r="BS33" s="24">
        <f t="shared" si="30"/>
        <v>0</v>
      </c>
      <c r="BT33" s="24">
        <f t="shared" si="31"/>
        <v>0</v>
      </c>
      <c r="BU33" s="24">
        <f t="shared" si="32"/>
        <v>0</v>
      </c>
      <c r="BV33" s="24">
        <f t="shared" si="33"/>
        <v>0</v>
      </c>
      <c r="BW33" s="24">
        <f t="shared" si="34"/>
        <v>0</v>
      </c>
      <c r="BX33" s="24">
        <f t="shared" si="35"/>
        <v>0</v>
      </c>
      <c r="BY33" s="24">
        <f t="shared" si="36"/>
        <v>0</v>
      </c>
      <c r="BZ33" s="5" t="b">
        <f>AND(COUNTIF(設定!$C$17:$E$17,AQ33)&gt;0,BR33&gt;0)</f>
        <v>0</v>
      </c>
      <c r="CA33" s="24" t="b">
        <f>AND(COUNTIF(設定!$C$18:$E$18,AQ33)&gt;0,BR33&gt;0)</f>
        <v>0</v>
      </c>
      <c r="CB33" s="5">
        <f t="shared" si="37"/>
        <v>0</v>
      </c>
      <c r="CC33" s="5">
        <f t="shared" si="37"/>
        <v>0</v>
      </c>
      <c r="CD33" s="5">
        <f t="shared" si="37"/>
        <v>0</v>
      </c>
      <c r="CE33" s="5">
        <f t="shared" si="13"/>
        <v>0</v>
      </c>
      <c r="CF33" s="5">
        <f t="shared" si="13"/>
        <v>0</v>
      </c>
      <c r="CG33" s="5">
        <f t="shared" si="13"/>
        <v>0</v>
      </c>
      <c r="CH33" s="5"/>
      <c r="CI33" s="5">
        <f t="shared" si="38"/>
        <v>0</v>
      </c>
      <c r="CJ33" s="5">
        <f t="shared" si="39"/>
        <v>0</v>
      </c>
      <c r="CK33" s="5">
        <f t="shared" si="39"/>
        <v>0</v>
      </c>
      <c r="CL33" s="5">
        <f t="shared" si="39"/>
        <v>0</v>
      </c>
      <c r="CM33" s="5">
        <f t="shared" si="39"/>
        <v>0</v>
      </c>
      <c r="CN33" s="5">
        <f t="shared" si="39"/>
        <v>0</v>
      </c>
    </row>
    <row r="34" spans="2:92" ht="18" customHeight="1">
      <c r="B34" s="5">
        <f t="shared" si="14"/>
        <v>1</v>
      </c>
      <c r="C34" s="7">
        <f t="shared" si="40"/>
        <v>45677</v>
      </c>
      <c r="D34" s="8" t="str">
        <f t="shared" si="15"/>
        <v>月</v>
      </c>
      <c r="E34" s="129"/>
      <c r="F34" s="130"/>
      <c r="G34" s="129"/>
      <c r="H34" s="130"/>
      <c r="I34" s="131"/>
      <c r="J34" s="132"/>
      <c r="K34" s="131"/>
      <c r="L34" s="132"/>
      <c r="M34" s="131"/>
      <c r="N34" s="132"/>
      <c r="O34" s="131"/>
      <c r="P34" s="132"/>
      <c r="Q34" s="131"/>
      <c r="R34" s="132"/>
      <c r="S34" s="131"/>
      <c r="T34" s="132"/>
      <c r="U34" s="43">
        <f t="shared" si="0"/>
        <v>0</v>
      </c>
      <c r="V34" s="44"/>
      <c r="W34" s="43">
        <f t="shared" si="1"/>
        <v>0</v>
      </c>
      <c r="X34" s="44"/>
      <c r="Y34" s="43">
        <f t="shared" si="2"/>
        <v>0</v>
      </c>
      <c r="Z34" s="44"/>
      <c r="AA34" s="43">
        <f t="shared" si="3"/>
        <v>0</v>
      </c>
      <c r="AB34" s="44"/>
      <c r="AC34" s="43">
        <f t="shared" si="4"/>
        <v>0</v>
      </c>
      <c r="AD34" s="44"/>
      <c r="AE34" s="43">
        <f t="shared" si="5"/>
        <v>0</v>
      </c>
      <c r="AF34" s="44"/>
      <c r="AG34" s="43">
        <f t="shared" si="6"/>
        <v>0</v>
      </c>
      <c r="AH34" s="44"/>
      <c r="AI34" s="43">
        <f t="shared" si="7"/>
        <v>0</v>
      </c>
      <c r="AJ34" s="44"/>
      <c r="AK34" s="42"/>
      <c r="AL34" s="42"/>
      <c r="AM34" s="42"/>
      <c r="AN34" s="42"/>
      <c r="AO34" s="1"/>
      <c r="AP34" s="5" t="b">
        <f t="shared" si="8"/>
        <v>0</v>
      </c>
      <c r="AQ34" s="5">
        <f t="shared" si="9"/>
        <v>0</v>
      </c>
      <c r="AR34" s="5">
        <f t="shared" si="10"/>
        <v>0</v>
      </c>
      <c r="AS34" s="28">
        <f t="shared" si="11"/>
        <v>0</v>
      </c>
      <c r="AT34" s="28">
        <f t="shared" si="12"/>
        <v>0</v>
      </c>
      <c r="AU34" s="28">
        <f t="shared" si="16"/>
        <v>0</v>
      </c>
      <c r="AV34" s="28">
        <f t="shared" si="17"/>
        <v>0</v>
      </c>
      <c r="AW34" s="28">
        <f t="shared" si="18"/>
        <v>0</v>
      </c>
      <c r="AX34" s="28">
        <f t="shared" si="19"/>
        <v>0</v>
      </c>
      <c r="AY34" s="24">
        <f>_xlfn.FLOOR.MATH(設定!$C$9,"0:1:0")</f>
        <v>0.33333333333333337</v>
      </c>
      <c r="AZ34" s="24">
        <f>_xlfn.FLOOR.MATH(設定!$C$10,"0:1:0")</f>
        <v>0.33333333333333337</v>
      </c>
      <c r="BA34" s="24"/>
      <c r="BB34" s="24">
        <f t="shared" si="20"/>
        <v>0</v>
      </c>
      <c r="BC34" s="24">
        <f t="shared" si="21"/>
        <v>0</v>
      </c>
      <c r="BD34" s="24">
        <f t="shared" si="22"/>
        <v>0</v>
      </c>
      <c r="BE34" s="24">
        <f t="shared" si="23"/>
        <v>0</v>
      </c>
      <c r="BF34" s="24">
        <f t="shared" si="24"/>
        <v>0</v>
      </c>
      <c r="BG34" s="24">
        <f t="shared" si="25"/>
        <v>0</v>
      </c>
      <c r="BH34" s="24">
        <f t="shared" si="26"/>
        <v>0</v>
      </c>
      <c r="BI34" s="24"/>
      <c r="BJ34" s="24">
        <f>MAX(0,SUM($BB34:BB34)-$AZ34)</f>
        <v>0</v>
      </c>
      <c r="BK34" s="24">
        <f>MAX(0,SUM($BB34:BC34)-$AZ34-SUM($BJ34:BJ34))</f>
        <v>0</v>
      </c>
      <c r="BL34" s="24">
        <f>MAX(0,SUM($BB34:BD34)-$AZ34-SUM($BJ34:BK34))</f>
        <v>0</v>
      </c>
      <c r="BM34" s="24">
        <f>MAX(0,SUM($BB34:BE34)-$AZ34-SUM($BJ34:BL34))</f>
        <v>0</v>
      </c>
      <c r="BN34" s="24">
        <f>MAX(0,SUM($BB34:BF34)-$AZ34-SUM($BJ34:BM34))</f>
        <v>0</v>
      </c>
      <c r="BO34" s="24">
        <f t="shared" si="27"/>
        <v>0</v>
      </c>
      <c r="BP34" s="24">
        <f t="shared" si="28"/>
        <v>0</v>
      </c>
      <c r="BQ34" s="24"/>
      <c r="BR34" s="24">
        <f t="shared" si="29"/>
        <v>0</v>
      </c>
      <c r="BS34" s="24">
        <f t="shared" si="30"/>
        <v>0</v>
      </c>
      <c r="BT34" s="24">
        <f t="shared" si="31"/>
        <v>0</v>
      </c>
      <c r="BU34" s="24">
        <f t="shared" si="32"/>
        <v>0</v>
      </c>
      <c r="BV34" s="24">
        <f t="shared" si="33"/>
        <v>0</v>
      </c>
      <c r="BW34" s="24">
        <f t="shared" si="34"/>
        <v>0</v>
      </c>
      <c r="BX34" s="24">
        <f t="shared" si="35"/>
        <v>0</v>
      </c>
      <c r="BY34" s="24">
        <f t="shared" si="36"/>
        <v>0</v>
      </c>
      <c r="BZ34" s="5" t="b">
        <f>AND(COUNTIF(設定!$C$17:$E$17,AQ34)&gt;0,BR34&gt;0)</f>
        <v>0</v>
      </c>
      <c r="CA34" s="24" t="b">
        <f>AND(COUNTIF(設定!$C$18:$E$18,AQ34)&gt;0,BR34&gt;0)</f>
        <v>0</v>
      </c>
      <c r="CB34" s="5">
        <f t="shared" si="37"/>
        <v>0</v>
      </c>
      <c r="CC34" s="5">
        <f t="shared" si="37"/>
        <v>0</v>
      </c>
      <c r="CD34" s="5">
        <f t="shared" si="37"/>
        <v>0</v>
      </c>
      <c r="CE34" s="5">
        <f t="shared" si="13"/>
        <v>0</v>
      </c>
      <c r="CF34" s="5">
        <f t="shared" si="13"/>
        <v>0</v>
      </c>
      <c r="CG34" s="5">
        <f t="shared" si="13"/>
        <v>0</v>
      </c>
      <c r="CH34" s="5"/>
      <c r="CI34" s="5">
        <f t="shared" si="38"/>
        <v>0</v>
      </c>
      <c r="CJ34" s="5">
        <f t="shared" si="39"/>
        <v>0</v>
      </c>
      <c r="CK34" s="5">
        <f t="shared" si="39"/>
        <v>0</v>
      </c>
      <c r="CL34" s="5">
        <f t="shared" si="39"/>
        <v>0</v>
      </c>
      <c r="CM34" s="5">
        <f t="shared" si="39"/>
        <v>0</v>
      </c>
      <c r="CN34" s="5">
        <f t="shared" si="39"/>
        <v>0</v>
      </c>
    </row>
    <row r="35" spans="2:92" ht="18" customHeight="1">
      <c r="B35" s="5">
        <f t="shared" si="14"/>
        <v>1</v>
      </c>
      <c r="C35" s="7">
        <f t="shared" si="40"/>
        <v>45678</v>
      </c>
      <c r="D35" s="8" t="str">
        <f t="shared" si="15"/>
        <v>火</v>
      </c>
      <c r="E35" s="129"/>
      <c r="F35" s="130"/>
      <c r="G35" s="129"/>
      <c r="H35" s="130"/>
      <c r="I35" s="131"/>
      <c r="J35" s="132"/>
      <c r="K35" s="131"/>
      <c r="L35" s="132"/>
      <c r="M35" s="131"/>
      <c r="N35" s="132"/>
      <c r="O35" s="131"/>
      <c r="P35" s="132"/>
      <c r="Q35" s="131"/>
      <c r="R35" s="132"/>
      <c r="S35" s="131"/>
      <c r="T35" s="132"/>
      <c r="U35" s="43">
        <f t="shared" si="0"/>
        <v>0</v>
      </c>
      <c r="V35" s="44"/>
      <c r="W35" s="43">
        <f t="shared" si="1"/>
        <v>0</v>
      </c>
      <c r="X35" s="44"/>
      <c r="Y35" s="43">
        <f t="shared" si="2"/>
        <v>0</v>
      </c>
      <c r="Z35" s="44"/>
      <c r="AA35" s="43">
        <f t="shared" si="3"/>
        <v>0</v>
      </c>
      <c r="AB35" s="44"/>
      <c r="AC35" s="43">
        <f t="shared" si="4"/>
        <v>0</v>
      </c>
      <c r="AD35" s="44"/>
      <c r="AE35" s="43">
        <f t="shared" si="5"/>
        <v>0</v>
      </c>
      <c r="AF35" s="44"/>
      <c r="AG35" s="43">
        <f t="shared" si="6"/>
        <v>0</v>
      </c>
      <c r="AH35" s="44"/>
      <c r="AI35" s="43">
        <f t="shared" si="7"/>
        <v>0</v>
      </c>
      <c r="AJ35" s="44"/>
      <c r="AK35" s="42"/>
      <c r="AL35" s="42"/>
      <c r="AM35" s="42"/>
      <c r="AN35" s="42"/>
      <c r="AO35" s="1"/>
      <c r="AP35" s="5" t="b">
        <f t="shared" si="8"/>
        <v>0</v>
      </c>
      <c r="AQ35" s="5">
        <f t="shared" si="9"/>
        <v>0</v>
      </c>
      <c r="AR35" s="5">
        <f t="shared" si="10"/>
        <v>0</v>
      </c>
      <c r="AS35" s="28">
        <f t="shared" si="11"/>
        <v>0</v>
      </c>
      <c r="AT35" s="28">
        <f t="shared" si="12"/>
        <v>0</v>
      </c>
      <c r="AU35" s="28">
        <f t="shared" si="16"/>
        <v>0</v>
      </c>
      <c r="AV35" s="28">
        <f t="shared" si="17"/>
        <v>0</v>
      </c>
      <c r="AW35" s="28">
        <f t="shared" si="18"/>
        <v>0</v>
      </c>
      <c r="AX35" s="28">
        <f t="shared" si="19"/>
        <v>0</v>
      </c>
      <c r="AY35" s="24">
        <f>_xlfn.FLOOR.MATH(設定!$C$9,"0:1:0")</f>
        <v>0.33333333333333337</v>
      </c>
      <c r="AZ35" s="24">
        <f>_xlfn.FLOOR.MATH(設定!$C$10,"0:1:0")</f>
        <v>0.33333333333333337</v>
      </c>
      <c r="BA35" s="24"/>
      <c r="BB35" s="24">
        <f t="shared" si="20"/>
        <v>0</v>
      </c>
      <c r="BC35" s="24">
        <f t="shared" si="21"/>
        <v>0</v>
      </c>
      <c r="BD35" s="24">
        <f t="shared" si="22"/>
        <v>0</v>
      </c>
      <c r="BE35" s="24">
        <f t="shared" si="23"/>
        <v>0</v>
      </c>
      <c r="BF35" s="24">
        <f t="shared" si="24"/>
        <v>0</v>
      </c>
      <c r="BG35" s="24">
        <f t="shared" si="25"/>
        <v>0</v>
      </c>
      <c r="BH35" s="24">
        <f t="shared" si="26"/>
        <v>0</v>
      </c>
      <c r="BI35" s="24"/>
      <c r="BJ35" s="24">
        <f>MAX(0,SUM($BB35:BB35)-$AZ35)</f>
        <v>0</v>
      </c>
      <c r="BK35" s="24">
        <f>MAX(0,SUM($BB35:BC35)-$AZ35-SUM($BJ35:BJ35))</f>
        <v>0</v>
      </c>
      <c r="BL35" s="24">
        <f>MAX(0,SUM($BB35:BD35)-$AZ35-SUM($BJ35:BK35))</f>
        <v>0</v>
      </c>
      <c r="BM35" s="24">
        <f>MAX(0,SUM($BB35:BE35)-$AZ35-SUM($BJ35:BL35))</f>
        <v>0</v>
      </c>
      <c r="BN35" s="24">
        <f>MAX(0,SUM($BB35:BF35)-$AZ35-SUM($BJ35:BM35))</f>
        <v>0</v>
      </c>
      <c r="BO35" s="24">
        <f t="shared" si="27"/>
        <v>0</v>
      </c>
      <c r="BP35" s="24">
        <f t="shared" si="28"/>
        <v>0</v>
      </c>
      <c r="BQ35" s="24"/>
      <c r="BR35" s="24">
        <f t="shared" si="29"/>
        <v>0</v>
      </c>
      <c r="BS35" s="24">
        <f t="shared" si="30"/>
        <v>0</v>
      </c>
      <c r="BT35" s="24">
        <f t="shared" si="31"/>
        <v>0</v>
      </c>
      <c r="BU35" s="24">
        <f t="shared" si="32"/>
        <v>0</v>
      </c>
      <c r="BV35" s="24">
        <f t="shared" si="33"/>
        <v>0</v>
      </c>
      <c r="BW35" s="24">
        <f t="shared" si="34"/>
        <v>0</v>
      </c>
      <c r="BX35" s="24">
        <f t="shared" si="35"/>
        <v>0</v>
      </c>
      <c r="BY35" s="24">
        <f t="shared" si="36"/>
        <v>0</v>
      </c>
      <c r="BZ35" s="5" t="b">
        <f>AND(COUNTIF(設定!$C$17:$E$17,AQ35)&gt;0,BR35&gt;0)</f>
        <v>0</v>
      </c>
      <c r="CA35" s="24" t="b">
        <f>AND(COUNTIF(設定!$C$18:$E$18,AQ35)&gt;0,BR35&gt;0)</f>
        <v>0</v>
      </c>
      <c r="CB35" s="5">
        <f t="shared" si="37"/>
        <v>0</v>
      </c>
      <c r="CC35" s="5">
        <f t="shared" si="37"/>
        <v>0</v>
      </c>
      <c r="CD35" s="5">
        <f t="shared" si="37"/>
        <v>0</v>
      </c>
      <c r="CE35" s="5">
        <f t="shared" si="13"/>
        <v>0</v>
      </c>
      <c r="CF35" s="5">
        <f t="shared" si="13"/>
        <v>0</v>
      </c>
      <c r="CG35" s="5">
        <f t="shared" si="13"/>
        <v>0</v>
      </c>
      <c r="CH35" s="5"/>
      <c r="CI35" s="5">
        <f t="shared" si="38"/>
        <v>0</v>
      </c>
      <c r="CJ35" s="5">
        <f t="shared" si="39"/>
        <v>0</v>
      </c>
      <c r="CK35" s="5">
        <f t="shared" si="39"/>
        <v>0</v>
      </c>
      <c r="CL35" s="5">
        <f t="shared" si="39"/>
        <v>0</v>
      </c>
      <c r="CM35" s="5">
        <f t="shared" si="39"/>
        <v>0</v>
      </c>
      <c r="CN35" s="5">
        <f t="shared" si="39"/>
        <v>0</v>
      </c>
    </row>
    <row r="36" spans="2:92" ht="18" customHeight="1">
      <c r="B36" s="5">
        <f t="shared" si="14"/>
        <v>1</v>
      </c>
      <c r="C36" s="7">
        <f t="shared" si="40"/>
        <v>45679</v>
      </c>
      <c r="D36" s="8" t="str">
        <f t="shared" si="15"/>
        <v>水</v>
      </c>
      <c r="E36" s="129"/>
      <c r="F36" s="130"/>
      <c r="G36" s="129"/>
      <c r="H36" s="130"/>
      <c r="I36" s="131"/>
      <c r="J36" s="132"/>
      <c r="K36" s="131"/>
      <c r="L36" s="132"/>
      <c r="M36" s="131"/>
      <c r="N36" s="132"/>
      <c r="O36" s="131"/>
      <c r="P36" s="132"/>
      <c r="Q36" s="131"/>
      <c r="R36" s="132"/>
      <c r="S36" s="131"/>
      <c r="T36" s="132"/>
      <c r="U36" s="43">
        <f t="shared" si="0"/>
        <v>0</v>
      </c>
      <c r="V36" s="44"/>
      <c r="W36" s="43">
        <f t="shared" si="1"/>
        <v>0</v>
      </c>
      <c r="X36" s="44"/>
      <c r="Y36" s="43">
        <f t="shared" si="2"/>
        <v>0</v>
      </c>
      <c r="Z36" s="44"/>
      <c r="AA36" s="43">
        <f t="shared" si="3"/>
        <v>0</v>
      </c>
      <c r="AB36" s="44"/>
      <c r="AC36" s="43">
        <f t="shared" si="4"/>
        <v>0</v>
      </c>
      <c r="AD36" s="44"/>
      <c r="AE36" s="43">
        <f t="shared" si="5"/>
        <v>0</v>
      </c>
      <c r="AF36" s="44"/>
      <c r="AG36" s="43">
        <f t="shared" si="6"/>
        <v>0</v>
      </c>
      <c r="AH36" s="44"/>
      <c r="AI36" s="43">
        <f t="shared" si="7"/>
        <v>0</v>
      </c>
      <c r="AJ36" s="44"/>
      <c r="AK36" s="42"/>
      <c r="AL36" s="42"/>
      <c r="AM36" s="42"/>
      <c r="AN36" s="42"/>
      <c r="AO36" s="1"/>
      <c r="AP36" s="5" t="b">
        <f t="shared" si="8"/>
        <v>0</v>
      </c>
      <c r="AQ36" s="5">
        <f t="shared" si="9"/>
        <v>0</v>
      </c>
      <c r="AR36" s="5">
        <f t="shared" si="10"/>
        <v>0</v>
      </c>
      <c r="AS36" s="28">
        <f t="shared" si="11"/>
        <v>0</v>
      </c>
      <c r="AT36" s="28">
        <f t="shared" si="12"/>
        <v>0</v>
      </c>
      <c r="AU36" s="28">
        <f t="shared" si="16"/>
        <v>0</v>
      </c>
      <c r="AV36" s="28">
        <f t="shared" si="17"/>
        <v>0</v>
      </c>
      <c r="AW36" s="28">
        <f t="shared" si="18"/>
        <v>0</v>
      </c>
      <c r="AX36" s="28">
        <f t="shared" si="19"/>
        <v>0</v>
      </c>
      <c r="AY36" s="24">
        <f>_xlfn.FLOOR.MATH(設定!$C$9,"0:1:0")</f>
        <v>0.33333333333333337</v>
      </c>
      <c r="AZ36" s="24">
        <f>_xlfn.FLOOR.MATH(設定!$C$10,"0:1:0")</f>
        <v>0.33333333333333337</v>
      </c>
      <c r="BA36" s="24"/>
      <c r="BB36" s="24">
        <f t="shared" si="20"/>
        <v>0</v>
      </c>
      <c r="BC36" s="24">
        <f t="shared" si="21"/>
        <v>0</v>
      </c>
      <c r="BD36" s="24">
        <f t="shared" si="22"/>
        <v>0</v>
      </c>
      <c r="BE36" s="24">
        <f t="shared" si="23"/>
        <v>0</v>
      </c>
      <c r="BF36" s="24">
        <f t="shared" si="24"/>
        <v>0</v>
      </c>
      <c r="BG36" s="24">
        <f t="shared" si="25"/>
        <v>0</v>
      </c>
      <c r="BH36" s="24">
        <f t="shared" si="26"/>
        <v>0</v>
      </c>
      <c r="BI36" s="24"/>
      <c r="BJ36" s="24">
        <f>MAX(0,SUM($BB36:BB36)-$AZ36)</f>
        <v>0</v>
      </c>
      <c r="BK36" s="24">
        <f>MAX(0,SUM($BB36:BC36)-$AZ36-SUM($BJ36:BJ36))</f>
        <v>0</v>
      </c>
      <c r="BL36" s="24">
        <f>MAX(0,SUM($BB36:BD36)-$AZ36-SUM($BJ36:BK36))</f>
        <v>0</v>
      </c>
      <c r="BM36" s="24">
        <f>MAX(0,SUM($BB36:BE36)-$AZ36-SUM($BJ36:BL36))</f>
        <v>0</v>
      </c>
      <c r="BN36" s="24">
        <f>MAX(0,SUM($BB36:BF36)-$AZ36-SUM($BJ36:BM36))</f>
        <v>0</v>
      </c>
      <c r="BO36" s="24">
        <f t="shared" si="27"/>
        <v>0</v>
      </c>
      <c r="BP36" s="24">
        <f t="shared" si="28"/>
        <v>0</v>
      </c>
      <c r="BQ36" s="24"/>
      <c r="BR36" s="24">
        <f t="shared" si="29"/>
        <v>0</v>
      </c>
      <c r="BS36" s="24">
        <f t="shared" si="30"/>
        <v>0</v>
      </c>
      <c r="BT36" s="24">
        <f t="shared" si="31"/>
        <v>0</v>
      </c>
      <c r="BU36" s="24">
        <f t="shared" si="32"/>
        <v>0</v>
      </c>
      <c r="BV36" s="24">
        <f t="shared" si="33"/>
        <v>0</v>
      </c>
      <c r="BW36" s="24">
        <f t="shared" si="34"/>
        <v>0</v>
      </c>
      <c r="BX36" s="24">
        <f t="shared" si="35"/>
        <v>0</v>
      </c>
      <c r="BY36" s="24">
        <f t="shared" si="36"/>
        <v>0</v>
      </c>
      <c r="BZ36" s="5" t="b">
        <f>AND(COUNTIF(設定!$C$17:$E$17,AQ36)&gt;0,BR36&gt;0)</f>
        <v>0</v>
      </c>
      <c r="CA36" s="24" t="b">
        <f>AND(COUNTIF(設定!$C$18:$E$18,AQ36)&gt;0,BR36&gt;0)</f>
        <v>0</v>
      </c>
      <c r="CB36" s="5">
        <f t="shared" si="37"/>
        <v>0</v>
      </c>
      <c r="CC36" s="5">
        <f t="shared" si="37"/>
        <v>0</v>
      </c>
      <c r="CD36" s="5">
        <f t="shared" si="37"/>
        <v>0</v>
      </c>
      <c r="CE36" s="5">
        <f t="shared" si="13"/>
        <v>0</v>
      </c>
      <c r="CF36" s="5">
        <f t="shared" si="13"/>
        <v>0</v>
      </c>
      <c r="CG36" s="5">
        <f t="shared" si="13"/>
        <v>0</v>
      </c>
      <c r="CH36" s="5"/>
      <c r="CI36" s="5">
        <f t="shared" si="38"/>
        <v>0</v>
      </c>
      <c r="CJ36" s="5">
        <f t="shared" si="39"/>
        <v>0</v>
      </c>
      <c r="CK36" s="5">
        <f t="shared" si="39"/>
        <v>0</v>
      </c>
      <c r="CL36" s="5">
        <f t="shared" si="39"/>
        <v>0</v>
      </c>
      <c r="CM36" s="5">
        <f t="shared" si="39"/>
        <v>0</v>
      </c>
      <c r="CN36" s="5">
        <f t="shared" si="39"/>
        <v>0</v>
      </c>
    </row>
    <row r="37" spans="2:92" ht="18" customHeight="1">
      <c r="B37" s="5">
        <f t="shared" si="14"/>
        <v>1</v>
      </c>
      <c r="C37" s="7">
        <f t="shared" si="40"/>
        <v>45680</v>
      </c>
      <c r="D37" s="8" t="str">
        <f t="shared" si="15"/>
        <v>木</v>
      </c>
      <c r="E37" s="129"/>
      <c r="F37" s="130"/>
      <c r="G37" s="129"/>
      <c r="H37" s="130"/>
      <c r="I37" s="131"/>
      <c r="J37" s="132"/>
      <c r="K37" s="131"/>
      <c r="L37" s="132"/>
      <c r="M37" s="131"/>
      <c r="N37" s="132"/>
      <c r="O37" s="131"/>
      <c r="P37" s="132"/>
      <c r="Q37" s="131"/>
      <c r="R37" s="132"/>
      <c r="S37" s="131"/>
      <c r="T37" s="132"/>
      <c r="U37" s="43">
        <f t="shared" si="0"/>
        <v>0</v>
      </c>
      <c r="V37" s="44"/>
      <c r="W37" s="43">
        <f t="shared" si="1"/>
        <v>0</v>
      </c>
      <c r="X37" s="44"/>
      <c r="Y37" s="43">
        <f t="shared" si="2"/>
        <v>0</v>
      </c>
      <c r="Z37" s="44"/>
      <c r="AA37" s="43">
        <f t="shared" si="3"/>
        <v>0</v>
      </c>
      <c r="AB37" s="44"/>
      <c r="AC37" s="43">
        <f t="shared" si="4"/>
        <v>0</v>
      </c>
      <c r="AD37" s="44"/>
      <c r="AE37" s="43">
        <f t="shared" si="5"/>
        <v>0</v>
      </c>
      <c r="AF37" s="44"/>
      <c r="AG37" s="43">
        <f t="shared" si="6"/>
        <v>0</v>
      </c>
      <c r="AH37" s="44"/>
      <c r="AI37" s="43">
        <f t="shared" si="7"/>
        <v>0</v>
      </c>
      <c r="AJ37" s="44"/>
      <c r="AK37" s="42"/>
      <c r="AL37" s="42"/>
      <c r="AM37" s="42"/>
      <c r="AN37" s="42"/>
      <c r="AO37" s="1"/>
      <c r="AP37" s="5" t="b">
        <f t="shared" si="8"/>
        <v>0</v>
      </c>
      <c r="AQ37" s="5">
        <f t="shared" si="9"/>
        <v>0</v>
      </c>
      <c r="AR37" s="5">
        <f t="shared" si="10"/>
        <v>0</v>
      </c>
      <c r="AS37" s="28">
        <f t="shared" si="11"/>
        <v>0</v>
      </c>
      <c r="AT37" s="28">
        <f t="shared" si="12"/>
        <v>0</v>
      </c>
      <c r="AU37" s="28">
        <f t="shared" si="16"/>
        <v>0</v>
      </c>
      <c r="AV37" s="28">
        <f t="shared" si="17"/>
        <v>0</v>
      </c>
      <c r="AW37" s="28">
        <f t="shared" si="18"/>
        <v>0</v>
      </c>
      <c r="AX37" s="28">
        <f t="shared" si="19"/>
        <v>0</v>
      </c>
      <c r="AY37" s="24">
        <f>_xlfn.FLOOR.MATH(設定!$C$9,"0:1:0")</f>
        <v>0.33333333333333337</v>
      </c>
      <c r="AZ37" s="24">
        <f>_xlfn.FLOOR.MATH(設定!$C$10,"0:1:0")</f>
        <v>0.33333333333333337</v>
      </c>
      <c r="BA37" s="24"/>
      <c r="BB37" s="24">
        <f t="shared" si="20"/>
        <v>0</v>
      </c>
      <c r="BC37" s="24">
        <f t="shared" si="21"/>
        <v>0</v>
      </c>
      <c r="BD37" s="24">
        <f t="shared" si="22"/>
        <v>0</v>
      </c>
      <c r="BE37" s="24">
        <f t="shared" si="23"/>
        <v>0</v>
      </c>
      <c r="BF37" s="24">
        <f t="shared" si="24"/>
        <v>0</v>
      </c>
      <c r="BG37" s="24">
        <f t="shared" si="25"/>
        <v>0</v>
      </c>
      <c r="BH37" s="24">
        <f t="shared" si="26"/>
        <v>0</v>
      </c>
      <c r="BI37" s="24"/>
      <c r="BJ37" s="24">
        <f>MAX(0,SUM($BB37:BB37)-$AZ37)</f>
        <v>0</v>
      </c>
      <c r="BK37" s="24">
        <f>MAX(0,SUM($BB37:BC37)-$AZ37-SUM($BJ37:BJ37))</f>
        <v>0</v>
      </c>
      <c r="BL37" s="24">
        <f>MAX(0,SUM($BB37:BD37)-$AZ37-SUM($BJ37:BK37))</f>
        <v>0</v>
      </c>
      <c r="BM37" s="24">
        <f>MAX(0,SUM($BB37:BE37)-$AZ37-SUM($BJ37:BL37))</f>
        <v>0</v>
      </c>
      <c r="BN37" s="24">
        <f>MAX(0,SUM($BB37:BF37)-$AZ37-SUM($BJ37:BM37))</f>
        <v>0</v>
      </c>
      <c r="BO37" s="24">
        <f t="shared" si="27"/>
        <v>0</v>
      </c>
      <c r="BP37" s="24">
        <f t="shared" si="28"/>
        <v>0</v>
      </c>
      <c r="BQ37" s="24"/>
      <c r="BR37" s="24">
        <f t="shared" si="29"/>
        <v>0</v>
      </c>
      <c r="BS37" s="24">
        <f t="shared" si="30"/>
        <v>0</v>
      </c>
      <c r="BT37" s="24">
        <f t="shared" si="31"/>
        <v>0</v>
      </c>
      <c r="BU37" s="24">
        <f t="shared" si="32"/>
        <v>0</v>
      </c>
      <c r="BV37" s="24">
        <f t="shared" si="33"/>
        <v>0</v>
      </c>
      <c r="BW37" s="24">
        <f t="shared" si="34"/>
        <v>0</v>
      </c>
      <c r="BX37" s="24">
        <f t="shared" si="35"/>
        <v>0</v>
      </c>
      <c r="BY37" s="24">
        <f t="shared" si="36"/>
        <v>0</v>
      </c>
      <c r="BZ37" s="5" t="b">
        <f>AND(COUNTIF(設定!$C$17:$E$17,AQ37)&gt;0,BR37&gt;0)</f>
        <v>0</v>
      </c>
      <c r="CA37" s="24" t="b">
        <f>AND(COUNTIF(設定!$C$18:$E$18,AQ37)&gt;0,BR37&gt;0)</f>
        <v>0</v>
      </c>
      <c r="CB37" s="5">
        <f t="shared" si="37"/>
        <v>0</v>
      </c>
      <c r="CC37" s="5">
        <f t="shared" si="37"/>
        <v>0</v>
      </c>
      <c r="CD37" s="5">
        <f t="shared" si="37"/>
        <v>0</v>
      </c>
      <c r="CE37" s="5">
        <f t="shared" si="13"/>
        <v>0</v>
      </c>
      <c r="CF37" s="5">
        <f t="shared" si="13"/>
        <v>0</v>
      </c>
      <c r="CG37" s="5">
        <f t="shared" si="13"/>
        <v>0</v>
      </c>
      <c r="CH37" s="5"/>
      <c r="CI37" s="5">
        <f t="shared" si="38"/>
        <v>0</v>
      </c>
      <c r="CJ37" s="5">
        <f t="shared" si="39"/>
        <v>0</v>
      </c>
      <c r="CK37" s="5">
        <f t="shared" si="39"/>
        <v>0</v>
      </c>
      <c r="CL37" s="5">
        <f t="shared" si="39"/>
        <v>0</v>
      </c>
      <c r="CM37" s="5">
        <f t="shared" si="39"/>
        <v>0</v>
      </c>
      <c r="CN37" s="5">
        <f t="shared" si="39"/>
        <v>0</v>
      </c>
    </row>
    <row r="38" spans="2:92" ht="18" customHeight="1">
      <c r="B38" s="5">
        <f t="shared" si="14"/>
        <v>1</v>
      </c>
      <c r="C38" s="7">
        <f t="shared" si="40"/>
        <v>45681</v>
      </c>
      <c r="D38" s="8" t="str">
        <f t="shared" si="15"/>
        <v>金</v>
      </c>
      <c r="E38" s="129"/>
      <c r="F38" s="130"/>
      <c r="G38" s="129"/>
      <c r="H38" s="130"/>
      <c r="I38" s="131"/>
      <c r="J38" s="132"/>
      <c r="K38" s="131"/>
      <c r="L38" s="132"/>
      <c r="M38" s="131"/>
      <c r="N38" s="132"/>
      <c r="O38" s="131"/>
      <c r="P38" s="132"/>
      <c r="Q38" s="131"/>
      <c r="R38" s="132"/>
      <c r="S38" s="131"/>
      <c r="T38" s="132"/>
      <c r="U38" s="43">
        <f t="shared" si="0"/>
        <v>0</v>
      </c>
      <c r="V38" s="44"/>
      <c r="W38" s="43">
        <f t="shared" si="1"/>
        <v>0</v>
      </c>
      <c r="X38" s="44"/>
      <c r="Y38" s="43">
        <f t="shared" si="2"/>
        <v>0</v>
      </c>
      <c r="Z38" s="44"/>
      <c r="AA38" s="43">
        <f t="shared" si="3"/>
        <v>0</v>
      </c>
      <c r="AB38" s="44"/>
      <c r="AC38" s="43">
        <f t="shared" si="4"/>
        <v>0</v>
      </c>
      <c r="AD38" s="44"/>
      <c r="AE38" s="43">
        <f t="shared" si="5"/>
        <v>0</v>
      </c>
      <c r="AF38" s="44"/>
      <c r="AG38" s="43">
        <f t="shared" si="6"/>
        <v>0</v>
      </c>
      <c r="AH38" s="44"/>
      <c r="AI38" s="43">
        <f t="shared" si="7"/>
        <v>0</v>
      </c>
      <c r="AJ38" s="44"/>
      <c r="AK38" s="42"/>
      <c r="AL38" s="42"/>
      <c r="AM38" s="42"/>
      <c r="AN38" s="42"/>
      <c r="AO38" s="1"/>
      <c r="AP38" s="5" t="b">
        <f t="shared" si="8"/>
        <v>0</v>
      </c>
      <c r="AQ38" s="5">
        <f t="shared" si="9"/>
        <v>0</v>
      </c>
      <c r="AR38" s="5">
        <f t="shared" si="10"/>
        <v>0</v>
      </c>
      <c r="AS38" s="28">
        <f t="shared" si="11"/>
        <v>0</v>
      </c>
      <c r="AT38" s="28">
        <f t="shared" si="12"/>
        <v>0</v>
      </c>
      <c r="AU38" s="28">
        <f t="shared" si="16"/>
        <v>0</v>
      </c>
      <c r="AV38" s="28">
        <f t="shared" si="17"/>
        <v>0</v>
      </c>
      <c r="AW38" s="28">
        <f t="shared" si="18"/>
        <v>0</v>
      </c>
      <c r="AX38" s="28">
        <f t="shared" si="19"/>
        <v>0</v>
      </c>
      <c r="AY38" s="24">
        <f>_xlfn.FLOOR.MATH(設定!$C$9,"0:1:0")</f>
        <v>0.33333333333333337</v>
      </c>
      <c r="AZ38" s="24">
        <f>_xlfn.FLOOR.MATH(設定!$C$10,"0:1:0")</f>
        <v>0.33333333333333337</v>
      </c>
      <c r="BA38" s="24"/>
      <c r="BB38" s="24">
        <f t="shared" si="20"/>
        <v>0</v>
      </c>
      <c r="BC38" s="24">
        <f t="shared" si="21"/>
        <v>0</v>
      </c>
      <c r="BD38" s="24">
        <f t="shared" si="22"/>
        <v>0</v>
      </c>
      <c r="BE38" s="24">
        <f t="shared" si="23"/>
        <v>0</v>
      </c>
      <c r="BF38" s="24">
        <f t="shared" si="24"/>
        <v>0</v>
      </c>
      <c r="BG38" s="24">
        <f t="shared" si="25"/>
        <v>0</v>
      </c>
      <c r="BH38" s="24">
        <f t="shared" si="26"/>
        <v>0</v>
      </c>
      <c r="BI38" s="24"/>
      <c r="BJ38" s="24">
        <f>MAX(0,SUM($BB38:BB38)-$AZ38)</f>
        <v>0</v>
      </c>
      <c r="BK38" s="24">
        <f>MAX(0,SUM($BB38:BC38)-$AZ38-SUM($BJ38:BJ38))</f>
        <v>0</v>
      </c>
      <c r="BL38" s="24">
        <f>MAX(0,SUM($BB38:BD38)-$AZ38-SUM($BJ38:BK38))</f>
        <v>0</v>
      </c>
      <c r="BM38" s="24">
        <f>MAX(0,SUM($BB38:BE38)-$AZ38-SUM($BJ38:BL38))</f>
        <v>0</v>
      </c>
      <c r="BN38" s="24">
        <f>MAX(0,SUM($BB38:BF38)-$AZ38-SUM($BJ38:BM38))</f>
        <v>0</v>
      </c>
      <c r="BO38" s="24">
        <f t="shared" si="27"/>
        <v>0</v>
      </c>
      <c r="BP38" s="24">
        <f t="shared" si="28"/>
        <v>0</v>
      </c>
      <c r="BQ38" s="24"/>
      <c r="BR38" s="24">
        <f t="shared" si="29"/>
        <v>0</v>
      </c>
      <c r="BS38" s="24">
        <f t="shared" si="30"/>
        <v>0</v>
      </c>
      <c r="BT38" s="24">
        <f t="shared" si="31"/>
        <v>0</v>
      </c>
      <c r="BU38" s="24">
        <f t="shared" si="32"/>
        <v>0</v>
      </c>
      <c r="BV38" s="24">
        <f t="shared" si="33"/>
        <v>0</v>
      </c>
      <c r="BW38" s="24">
        <f t="shared" si="34"/>
        <v>0</v>
      </c>
      <c r="BX38" s="24">
        <f t="shared" si="35"/>
        <v>0</v>
      </c>
      <c r="BY38" s="24">
        <f t="shared" si="36"/>
        <v>0</v>
      </c>
      <c r="BZ38" s="5" t="b">
        <f>AND(COUNTIF(設定!$C$17:$E$17,AQ38)&gt;0,BR38&gt;0)</f>
        <v>0</v>
      </c>
      <c r="CA38" s="24" t="b">
        <f>AND(COUNTIF(設定!$C$18:$E$18,AQ38)&gt;0,BR38&gt;0)</f>
        <v>0</v>
      </c>
      <c r="CB38" s="5">
        <f t="shared" si="37"/>
        <v>0</v>
      </c>
      <c r="CC38" s="5">
        <f t="shared" si="37"/>
        <v>0</v>
      </c>
      <c r="CD38" s="5">
        <f t="shared" si="37"/>
        <v>0</v>
      </c>
      <c r="CE38" s="5">
        <f t="shared" si="13"/>
        <v>0</v>
      </c>
      <c r="CF38" s="5">
        <f t="shared" si="13"/>
        <v>0</v>
      </c>
      <c r="CG38" s="5">
        <f t="shared" si="13"/>
        <v>0</v>
      </c>
      <c r="CH38" s="5"/>
      <c r="CI38" s="5">
        <f t="shared" si="38"/>
        <v>0</v>
      </c>
      <c r="CJ38" s="5">
        <f t="shared" si="39"/>
        <v>0</v>
      </c>
      <c r="CK38" s="5">
        <f t="shared" si="39"/>
        <v>0</v>
      </c>
      <c r="CL38" s="5">
        <f t="shared" si="39"/>
        <v>0</v>
      </c>
      <c r="CM38" s="5">
        <f t="shared" si="39"/>
        <v>0</v>
      </c>
      <c r="CN38" s="5">
        <f t="shared" si="39"/>
        <v>0</v>
      </c>
    </row>
    <row r="39" spans="2:92" ht="18" customHeight="1">
      <c r="B39" s="5">
        <f t="shared" si="14"/>
        <v>1</v>
      </c>
      <c r="C39" s="7">
        <f t="shared" si="40"/>
        <v>45682</v>
      </c>
      <c r="D39" s="8" t="str">
        <f t="shared" si="15"/>
        <v>土</v>
      </c>
      <c r="E39" s="129"/>
      <c r="F39" s="130"/>
      <c r="G39" s="129"/>
      <c r="H39" s="130"/>
      <c r="I39" s="131"/>
      <c r="J39" s="132"/>
      <c r="K39" s="131"/>
      <c r="L39" s="132"/>
      <c r="M39" s="131"/>
      <c r="N39" s="132"/>
      <c r="O39" s="131"/>
      <c r="P39" s="132"/>
      <c r="Q39" s="131"/>
      <c r="R39" s="132"/>
      <c r="S39" s="131"/>
      <c r="T39" s="132"/>
      <c r="U39" s="43">
        <f t="shared" si="0"/>
        <v>0</v>
      </c>
      <c r="V39" s="44"/>
      <c r="W39" s="43">
        <f t="shared" si="1"/>
        <v>0</v>
      </c>
      <c r="X39" s="44"/>
      <c r="Y39" s="43">
        <f t="shared" si="2"/>
        <v>0</v>
      </c>
      <c r="Z39" s="44"/>
      <c r="AA39" s="43">
        <f t="shared" si="3"/>
        <v>0</v>
      </c>
      <c r="AB39" s="44"/>
      <c r="AC39" s="43">
        <f t="shared" si="4"/>
        <v>0</v>
      </c>
      <c r="AD39" s="44"/>
      <c r="AE39" s="43">
        <f t="shared" si="5"/>
        <v>0</v>
      </c>
      <c r="AF39" s="44"/>
      <c r="AG39" s="43">
        <f t="shared" si="6"/>
        <v>0</v>
      </c>
      <c r="AH39" s="44"/>
      <c r="AI39" s="43">
        <f t="shared" si="7"/>
        <v>0</v>
      </c>
      <c r="AJ39" s="44"/>
      <c r="AK39" s="42"/>
      <c r="AL39" s="42"/>
      <c r="AM39" s="42"/>
      <c r="AN39" s="42"/>
      <c r="AO39" s="1"/>
      <c r="AP39" s="5" t="b">
        <f t="shared" si="8"/>
        <v>0</v>
      </c>
      <c r="AQ39" s="5">
        <f t="shared" si="9"/>
        <v>0</v>
      </c>
      <c r="AR39" s="5">
        <f t="shared" si="10"/>
        <v>0</v>
      </c>
      <c r="AS39" s="28">
        <f t="shared" si="11"/>
        <v>0</v>
      </c>
      <c r="AT39" s="28">
        <f t="shared" si="12"/>
        <v>0</v>
      </c>
      <c r="AU39" s="28">
        <f t="shared" si="16"/>
        <v>0</v>
      </c>
      <c r="AV39" s="28">
        <f t="shared" si="17"/>
        <v>0</v>
      </c>
      <c r="AW39" s="28">
        <f t="shared" si="18"/>
        <v>0</v>
      </c>
      <c r="AX39" s="28">
        <f t="shared" si="19"/>
        <v>0</v>
      </c>
      <c r="AY39" s="24">
        <f>_xlfn.FLOOR.MATH(設定!$C$9,"0:1:0")</f>
        <v>0.33333333333333337</v>
      </c>
      <c r="AZ39" s="24">
        <f>_xlfn.FLOOR.MATH(設定!$C$10,"0:1:0")</f>
        <v>0.33333333333333337</v>
      </c>
      <c r="BA39" s="24"/>
      <c r="BB39" s="24">
        <f t="shared" si="20"/>
        <v>0</v>
      </c>
      <c r="BC39" s="24">
        <f t="shared" si="21"/>
        <v>0</v>
      </c>
      <c r="BD39" s="24">
        <f t="shared" si="22"/>
        <v>0</v>
      </c>
      <c r="BE39" s="24">
        <f t="shared" si="23"/>
        <v>0</v>
      </c>
      <c r="BF39" s="24">
        <f t="shared" si="24"/>
        <v>0</v>
      </c>
      <c r="BG39" s="24">
        <f t="shared" si="25"/>
        <v>0</v>
      </c>
      <c r="BH39" s="24">
        <f t="shared" si="26"/>
        <v>0</v>
      </c>
      <c r="BI39" s="24"/>
      <c r="BJ39" s="24">
        <f>MAX(0,SUM($BB39:BB39)-$AZ39)</f>
        <v>0</v>
      </c>
      <c r="BK39" s="24">
        <f>MAX(0,SUM($BB39:BC39)-$AZ39-SUM($BJ39:BJ39))</f>
        <v>0</v>
      </c>
      <c r="BL39" s="24">
        <f>MAX(0,SUM($BB39:BD39)-$AZ39-SUM($BJ39:BK39))</f>
        <v>0</v>
      </c>
      <c r="BM39" s="24">
        <f>MAX(0,SUM($BB39:BE39)-$AZ39-SUM($BJ39:BL39))</f>
        <v>0</v>
      </c>
      <c r="BN39" s="24">
        <f>MAX(0,SUM($BB39:BF39)-$AZ39-SUM($BJ39:BM39))</f>
        <v>0</v>
      </c>
      <c r="BO39" s="24">
        <f t="shared" si="27"/>
        <v>0</v>
      </c>
      <c r="BP39" s="24">
        <f t="shared" si="28"/>
        <v>0</v>
      </c>
      <c r="BQ39" s="24"/>
      <c r="BR39" s="24">
        <f t="shared" si="29"/>
        <v>0</v>
      </c>
      <c r="BS39" s="24">
        <f t="shared" si="30"/>
        <v>0</v>
      </c>
      <c r="BT39" s="24">
        <f t="shared" si="31"/>
        <v>0</v>
      </c>
      <c r="BU39" s="24">
        <f t="shared" si="32"/>
        <v>0</v>
      </c>
      <c r="BV39" s="24">
        <f t="shared" si="33"/>
        <v>0</v>
      </c>
      <c r="BW39" s="24">
        <f t="shared" si="34"/>
        <v>0</v>
      </c>
      <c r="BX39" s="24">
        <f t="shared" si="35"/>
        <v>0</v>
      </c>
      <c r="BY39" s="24">
        <f t="shared" si="36"/>
        <v>0</v>
      </c>
      <c r="BZ39" s="5" t="b">
        <f>AND(COUNTIF(設定!$C$17:$E$17,AQ39)&gt;0,BR39&gt;0)</f>
        <v>0</v>
      </c>
      <c r="CA39" s="24" t="b">
        <f>AND(COUNTIF(設定!$C$18:$E$18,AQ39)&gt;0,BR39&gt;0)</f>
        <v>0</v>
      </c>
      <c r="CB39" s="5">
        <f t="shared" si="37"/>
        <v>0</v>
      </c>
      <c r="CC39" s="5">
        <f t="shared" si="37"/>
        <v>0</v>
      </c>
      <c r="CD39" s="5">
        <f t="shared" si="37"/>
        <v>0</v>
      </c>
      <c r="CE39" s="5">
        <f t="shared" si="13"/>
        <v>0</v>
      </c>
      <c r="CF39" s="5">
        <f t="shared" si="13"/>
        <v>0</v>
      </c>
      <c r="CG39" s="5">
        <f t="shared" si="13"/>
        <v>0</v>
      </c>
      <c r="CH39" s="5"/>
      <c r="CI39" s="5">
        <f t="shared" si="38"/>
        <v>0</v>
      </c>
      <c r="CJ39" s="5">
        <f t="shared" si="39"/>
        <v>0</v>
      </c>
      <c r="CK39" s="5">
        <f t="shared" si="39"/>
        <v>0</v>
      </c>
      <c r="CL39" s="5">
        <f t="shared" si="39"/>
        <v>0</v>
      </c>
      <c r="CM39" s="5">
        <f t="shared" si="39"/>
        <v>0</v>
      </c>
      <c r="CN39" s="5">
        <f t="shared" si="39"/>
        <v>0</v>
      </c>
    </row>
    <row r="40" spans="2:92" ht="18" customHeight="1">
      <c r="B40" s="5">
        <f t="shared" si="14"/>
        <v>1</v>
      </c>
      <c r="C40" s="7">
        <f t="shared" si="40"/>
        <v>45683</v>
      </c>
      <c r="D40" s="8" t="str">
        <f t="shared" si="15"/>
        <v>日</v>
      </c>
      <c r="E40" s="129"/>
      <c r="F40" s="130"/>
      <c r="G40" s="129"/>
      <c r="H40" s="130"/>
      <c r="I40" s="131"/>
      <c r="J40" s="132"/>
      <c r="K40" s="131"/>
      <c r="L40" s="132"/>
      <c r="M40" s="131"/>
      <c r="N40" s="132"/>
      <c r="O40" s="131"/>
      <c r="P40" s="132"/>
      <c r="Q40" s="131"/>
      <c r="R40" s="132"/>
      <c r="S40" s="131"/>
      <c r="T40" s="132"/>
      <c r="U40" s="43">
        <f t="shared" si="0"/>
        <v>0</v>
      </c>
      <c r="V40" s="44"/>
      <c r="W40" s="43">
        <f t="shared" si="1"/>
        <v>0</v>
      </c>
      <c r="X40" s="44"/>
      <c r="Y40" s="43">
        <f t="shared" si="2"/>
        <v>0</v>
      </c>
      <c r="Z40" s="44"/>
      <c r="AA40" s="43">
        <f t="shared" si="3"/>
        <v>0</v>
      </c>
      <c r="AB40" s="44"/>
      <c r="AC40" s="43">
        <f t="shared" si="4"/>
        <v>0</v>
      </c>
      <c r="AD40" s="44"/>
      <c r="AE40" s="43">
        <f t="shared" si="5"/>
        <v>0</v>
      </c>
      <c r="AF40" s="44"/>
      <c r="AG40" s="43">
        <f t="shared" si="6"/>
        <v>0</v>
      </c>
      <c r="AH40" s="44"/>
      <c r="AI40" s="43">
        <f t="shared" si="7"/>
        <v>0</v>
      </c>
      <c r="AJ40" s="44"/>
      <c r="AK40" s="42"/>
      <c r="AL40" s="42"/>
      <c r="AM40" s="42"/>
      <c r="AN40" s="42"/>
      <c r="AO40" s="1"/>
      <c r="AP40" s="5" t="b">
        <f t="shared" si="8"/>
        <v>0</v>
      </c>
      <c r="AQ40" s="5">
        <f t="shared" si="9"/>
        <v>0</v>
      </c>
      <c r="AR40" s="5">
        <f t="shared" si="10"/>
        <v>0</v>
      </c>
      <c r="AS40" s="28">
        <f t="shared" si="11"/>
        <v>0</v>
      </c>
      <c r="AT40" s="28">
        <f t="shared" si="12"/>
        <v>0</v>
      </c>
      <c r="AU40" s="28">
        <f t="shared" si="16"/>
        <v>0</v>
      </c>
      <c r="AV40" s="28">
        <f t="shared" si="17"/>
        <v>0</v>
      </c>
      <c r="AW40" s="28">
        <f t="shared" si="18"/>
        <v>0</v>
      </c>
      <c r="AX40" s="28">
        <f t="shared" si="19"/>
        <v>0</v>
      </c>
      <c r="AY40" s="24">
        <f>_xlfn.FLOOR.MATH(設定!$C$9,"0:1:0")</f>
        <v>0.33333333333333337</v>
      </c>
      <c r="AZ40" s="24">
        <f>_xlfn.FLOOR.MATH(設定!$C$10,"0:1:0")</f>
        <v>0.33333333333333337</v>
      </c>
      <c r="BA40" s="24"/>
      <c r="BB40" s="24">
        <f t="shared" si="20"/>
        <v>0</v>
      </c>
      <c r="BC40" s="24">
        <f t="shared" si="21"/>
        <v>0</v>
      </c>
      <c r="BD40" s="24">
        <f t="shared" si="22"/>
        <v>0</v>
      </c>
      <c r="BE40" s="24">
        <f t="shared" si="23"/>
        <v>0</v>
      </c>
      <c r="BF40" s="24">
        <f t="shared" si="24"/>
        <v>0</v>
      </c>
      <c r="BG40" s="24">
        <f t="shared" si="25"/>
        <v>0</v>
      </c>
      <c r="BH40" s="24">
        <f t="shared" si="26"/>
        <v>0</v>
      </c>
      <c r="BI40" s="24"/>
      <c r="BJ40" s="24">
        <f>MAX(0,SUM($BB40:BB40)-$AZ40)</f>
        <v>0</v>
      </c>
      <c r="BK40" s="24">
        <f>MAX(0,SUM($BB40:BC40)-$AZ40-SUM($BJ40:BJ40))</f>
        <v>0</v>
      </c>
      <c r="BL40" s="24">
        <f>MAX(0,SUM($BB40:BD40)-$AZ40-SUM($BJ40:BK40))</f>
        <v>0</v>
      </c>
      <c r="BM40" s="24">
        <f>MAX(0,SUM($BB40:BE40)-$AZ40-SUM($BJ40:BL40))</f>
        <v>0</v>
      </c>
      <c r="BN40" s="24">
        <f>MAX(0,SUM($BB40:BF40)-$AZ40-SUM($BJ40:BM40))</f>
        <v>0</v>
      </c>
      <c r="BO40" s="24">
        <f t="shared" si="27"/>
        <v>0</v>
      </c>
      <c r="BP40" s="24">
        <f t="shared" si="28"/>
        <v>0</v>
      </c>
      <c r="BQ40" s="24"/>
      <c r="BR40" s="24">
        <f t="shared" si="29"/>
        <v>0</v>
      </c>
      <c r="BS40" s="24">
        <f t="shared" si="30"/>
        <v>0</v>
      </c>
      <c r="BT40" s="24">
        <f t="shared" si="31"/>
        <v>0</v>
      </c>
      <c r="BU40" s="24">
        <f t="shared" si="32"/>
        <v>0</v>
      </c>
      <c r="BV40" s="24">
        <f t="shared" si="33"/>
        <v>0</v>
      </c>
      <c r="BW40" s="24">
        <f t="shared" si="34"/>
        <v>0</v>
      </c>
      <c r="BX40" s="24">
        <f t="shared" si="35"/>
        <v>0</v>
      </c>
      <c r="BY40" s="24">
        <f t="shared" si="36"/>
        <v>0</v>
      </c>
      <c r="BZ40" s="5" t="b">
        <f>AND(COUNTIF(設定!$C$17:$E$17,AQ40)&gt;0,BR40&gt;0)</f>
        <v>0</v>
      </c>
      <c r="CA40" s="24" t="b">
        <f>AND(COUNTIF(設定!$C$18:$E$18,AQ40)&gt;0,BR40&gt;0)</f>
        <v>0</v>
      </c>
      <c r="CB40" s="5">
        <f t="shared" si="37"/>
        <v>0</v>
      </c>
      <c r="CC40" s="5">
        <f t="shared" si="37"/>
        <v>0</v>
      </c>
      <c r="CD40" s="5">
        <f t="shared" si="37"/>
        <v>0</v>
      </c>
      <c r="CE40" s="5">
        <f t="shared" si="13"/>
        <v>0</v>
      </c>
      <c r="CF40" s="5">
        <f t="shared" si="13"/>
        <v>0</v>
      </c>
      <c r="CG40" s="5">
        <f t="shared" si="13"/>
        <v>0</v>
      </c>
      <c r="CH40" s="5"/>
      <c r="CI40" s="5">
        <f t="shared" si="38"/>
        <v>0</v>
      </c>
      <c r="CJ40" s="5">
        <f t="shared" si="39"/>
        <v>0</v>
      </c>
      <c r="CK40" s="5">
        <f t="shared" si="39"/>
        <v>0</v>
      </c>
      <c r="CL40" s="5">
        <f t="shared" si="39"/>
        <v>0</v>
      </c>
      <c r="CM40" s="5">
        <f t="shared" si="39"/>
        <v>0</v>
      </c>
      <c r="CN40" s="5">
        <f t="shared" si="39"/>
        <v>0</v>
      </c>
    </row>
    <row r="41" spans="2:92" ht="18" customHeight="1">
      <c r="B41" s="5">
        <f t="shared" si="14"/>
        <v>1</v>
      </c>
      <c r="C41" s="7">
        <f t="shared" si="40"/>
        <v>45684</v>
      </c>
      <c r="D41" s="8" t="str">
        <f t="shared" si="15"/>
        <v>月</v>
      </c>
      <c r="E41" s="129"/>
      <c r="F41" s="130"/>
      <c r="G41" s="129"/>
      <c r="H41" s="130"/>
      <c r="I41" s="131"/>
      <c r="J41" s="132"/>
      <c r="K41" s="131"/>
      <c r="L41" s="132"/>
      <c r="M41" s="131"/>
      <c r="N41" s="132"/>
      <c r="O41" s="131"/>
      <c r="P41" s="132"/>
      <c r="Q41" s="131"/>
      <c r="R41" s="132"/>
      <c r="S41" s="131"/>
      <c r="T41" s="132"/>
      <c r="U41" s="43">
        <f t="shared" si="0"/>
        <v>0</v>
      </c>
      <c r="V41" s="44"/>
      <c r="W41" s="43">
        <f t="shared" si="1"/>
        <v>0</v>
      </c>
      <c r="X41" s="44"/>
      <c r="Y41" s="43">
        <f t="shared" si="2"/>
        <v>0</v>
      </c>
      <c r="Z41" s="44"/>
      <c r="AA41" s="43">
        <f t="shared" si="3"/>
        <v>0</v>
      </c>
      <c r="AB41" s="44"/>
      <c r="AC41" s="43">
        <f t="shared" si="4"/>
        <v>0</v>
      </c>
      <c r="AD41" s="44"/>
      <c r="AE41" s="43">
        <f t="shared" si="5"/>
        <v>0</v>
      </c>
      <c r="AF41" s="44"/>
      <c r="AG41" s="43">
        <f t="shared" si="6"/>
        <v>0</v>
      </c>
      <c r="AH41" s="44"/>
      <c r="AI41" s="43">
        <f t="shared" si="7"/>
        <v>0</v>
      </c>
      <c r="AJ41" s="44"/>
      <c r="AK41" s="42"/>
      <c r="AL41" s="42"/>
      <c r="AM41" s="42"/>
      <c r="AN41" s="42"/>
      <c r="AO41" s="1"/>
      <c r="AP41" s="5" t="b">
        <f t="shared" si="8"/>
        <v>0</v>
      </c>
      <c r="AQ41" s="5">
        <f t="shared" si="9"/>
        <v>0</v>
      </c>
      <c r="AR41" s="5">
        <f t="shared" si="10"/>
        <v>0</v>
      </c>
      <c r="AS41" s="28">
        <f t="shared" si="11"/>
        <v>0</v>
      </c>
      <c r="AT41" s="28">
        <f t="shared" si="12"/>
        <v>0</v>
      </c>
      <c r="AU41" s="28">
        <f t="shared" si="16"/>
        <v>0</v>
      </c>
      <c r="AV41" s="28">
        <f t="shared" si="17"/>
        <v>0</v>
      </c>
      <c r="AW41" s="28">
        <f t="shared" si="18"/>
        <v>0</v>
      </c>
      <c r="AX41" s="28">
        <f t="shared" si="19"/>
        <v>0</v>
      </c>
      <c r="AY41" s="24">
        <f>_xlfn.FLOOR.MATH(設定!$C$9,"0:1:0")</f>
        <v>0.33333333333333337</v>
      </c>
      <c r="AZ41" s="24">
        <f>_xlfn.FLOOR.MATH(設定!$C$10,"0:1:0")</f>
        <v>0.33333333333333337</v>
      </c>
      <c r="BA41" s="24"/>
      <c r="BB41" s="24">
        <f t="shared" si="20"/>
        <v>0</v>
      </c>
      <c r="BC41" s="24">
        <f t="shared" si="21"/>
        <v>0</v>
      </c>
      <c r="BD41" s="24">
        <f t="shared" si="22"/>
        <v>0</v>
      </c>
      <c r="BE41" s="24">
        <f t="shared" si="23"/>
        <v>0</v>
      </c>
      <c r="BF41" s="24">
        <f t="shared" si="24"/>
        <v>0</v>
      </c>
      <c r="BG41" s="24">
        <f t="shared" si="25"/>
        <v>0</v>
      </c>
      <c r="BH41" s="24">
        <f t="shared" si="26"/>
        <v>0</v>
      </c>
      <c r="BI41" s="24"/>
      <c r="BJ41" s="24">
        <f>MAX(0,SUM($BB41:BB41)-$AZ41)</f>
        <v>0</v>
      </c>
      <c r="BK41" s="24">
        <f>MAX(0,SUM($BB41:BC41)-$AZ41-SUM($BJ41:BJ41))</f>
        <v>0</v>
      </c>
      <c r="BL41" s="24">
        <f>MAX(0,SUM($BB41:BD41)-$AZ41-SUM($BJ41:BK41))</f>
        <v>0</v>
      </c>
      <c r="BM41" s="24">
        <f>MAX(0,SUM($BB41:BE41)-$AZ41-SUM($BJ41:BL41))</f>
        <v>0</v>
      </c>
      <c r="BN41" s="24">
        <f>MAX(0,SUM($BB41:BF41)-$AZ41-SUM($BJ41:BM41))</f>
        <v>0</v>
      </c>
      <c r="BO41" s="24">
        <f t="shared" si="27"/>
        <v>0</v>
      </c>
      <c r="BP41" s="24">
        <f t="shared" si="28"/>
        <v>0</v>
      </c>
      <c r="BQ41" s="24"/>
      <c r="BR41" s="24">
        <f t="shared" si="29"/>
        <v>0</v>
      </c>
      <c r="BS41" s="24">
        <f t="shared" si="30"/>
        <v>0</v>
      </c>
      <c r="BT41" s="24">
        <f t="shared" si="31"/>
        <v>0</v>
      </c>
      <c r="BU41" s="24">
        <f t="shared" si="32"/>
        <v>0</v>
      </c>
      <c r="BV41" s="24">
        <f t="shared" si="33"/>
        <v>0</v>
      </c>
      <c r="BW41" s="24">
        <f t="shared" si="34"/>
        <v>0</v>
      </c>
      <c r="BX41" s="24">
        <f t="shared" si="35"/>
        <v>0</v>
      </c>
      <c r="BY41" s="24">
        <f t="shared" si="36"/>
        <v>0</v>
      </c>
      <c r="BZ41" s="5" t="b">
        <f>AND(COUNTIF(設定!$C$17:$E$17,AQ41)&gt;0,BR41&gt;0)</f>
        <v>0</v>
      </c>
      <c r="CA41" s="24" t="b">
        <f>AND(COUNTIF(設定!$C$18:$E$18,AQ41)&gt;0,BR41&gt;0)</f>
        <v>0</v>
      </c>
      <c r="CB41" s="5">
        <f t="shared" si="37"/>
        <v>0</v>
      </c>
      <c r="CC41" s="5">
        <f t="shared" si="37"/>
        <v>0</v>
      </c>
      <c r="CD41" s="5">
        <f t="shared" si="37"/>
        <v>0</v>
      </c>
      <c r="CE41" s="5">
        <f t="shared" si="13"/>
        <v>0</v>
      </c>
      <c r="CF41" s="5">
        <f t="shared" si="13"/>
        <v>0</v>
      </c>
      <c r="CG41" s="5">
        <f t="shared" si="13"/>
        <v>0</v>
      </c>
      <c r="CH41" s="5"/>
      <c r="CI41" s="5">
        <f t="shared" si="38"/>
        <v>0</v>
      </c>
      <c r="CJ41" s="5">
        <f t="shared" si="39"/>
        <v>0</v>
      </c>
      <c r="CK41" s="5">
        <f t="shared" si="39"/>
        <v>0</v>
      </c>
      <c r="CL41" s="5">
        <f t="shared" si="39"/>
        <v>0</v>
      </c>
      <c r="CM41" s="5">
        <f t="shared" si="39"/>
        <v>0</v>
      </c>
      <c r="CN41" s="5">
        <f t="shared" si="39"/>
        <v>0</v>
      </c>
    </row>
    <row r="42" spans="2:92" ht="18" customHeight="1">
      <c r="B42" s="5">
        <f t="shared" si="14"/>
        <v>1</v>
      </c>
      <c r="C42" s="7">
        <f t="shared" si="40"/>
        <v>45685</v>
      </c>
      <c r="D42" s="8" t="str">
        <f t="shared" si="15"/>
        <v>火</v>
      </c>
      <c r="E42" s="129"/>
      <c r="F42" s="130"/>
      <c r="G42" s="129"/>
      <c r="H42" s="130"/>
      <c r="I42" s="131"/>
      <c r="J42" s="132"/>
      <c r="K42" s="131"/>
      <c r="L42" s="132"/>
      <c r="M42" s="131"/>
      <c r="N42" s="132"/>
      <c r="O42" s="131"/>
      <c r="P42" s="132"/>
      <c r="Q42" s="131"/>
      <c r="R42" s="132"/>
      <c r="S42" s="131"/>
      <c r="T42" s="132"/>
      <c r="U42" s="43">
        <f t="shared" si="0"/>
        <v>0</v>
      </c>
      <c r="V42" s="44"/>
      <c r="W42" s="43">
        <f t="shared" si="1"/>
        <v>0</v>
      </c>
      <c r="X42" s="44"/>
      <c r="Y42" s="43">
        <f t="shared" si="2"/>
        <v>0</v>
      </c>
      <c r="Z42" s="44"/>
      <c r="AA42" s="43">
        <f t="shared" si="3"/>
        <v>0</v>
      </c>
      <c r="AB42" s="44"/>
      <c r="AC42" s="43">
        <f t="shared" si="4"/>
        <v>0</v>
      </c>
      <c r="AD42" s="44"/>
      <c r="AE42" s="43">
        <f t="shared" si="5"/>
        <v>0</v>
      </c>
      <c r="AF42" s="44"/>
      <c r="AG42" s="43">
        <f t="shared" si="6"/>
        <v>0</v>
      </c>
      <c r="AH42" s="44"/>
      <c r="AI42" s="43">
        <f t="shared" si="7"/>
        <v>0</v>
      </c>
      <c r="AJ42" s="44"/>
      <c r="AK42" s="42"/>
      <c r="AL42" s="42"/>
      <c r="AM42" s="42"/>
      <c r="AN42" s="42"/>
      <c r="AO42" s="1"/>
      <c r="AP42" s="5" t="b">
        <f t="shared" si="8"/>
        <v>0</v>
      </c>
      <c r="AQ42" s="5">
        <f t="shared" si="9"/>
        <v>0</v>
      </c>
      <c r="AR42" s="5">
        <f t="shared" si="10"/>
        <v>0</v>
      </c>
      <c r="AS42" s="28">
        <f t="shared" si="11"/>
        <v>0</v>
      </c>
      <c r="AT42" s="28">
        <f t="shared" si="12"/>
        <v>0</v>
      </c>
      <c r="AU42" s="28">
        <f t="shared" si="16"/>
        <v>0</v>
      </c>
      <c r="AV42" s="28">
        <f t="shared" si="17"/>
        <v>0</v>
      </c>
      <c r="AW42" s="28">
        <f t="shared" si="18"/>
        <v>0</v>
      </c>
      <c r="AX42" s="28">
        <f t="shared" si="19"/>
        <v>0</v>
      </c>
      <c r="AY42" s="24">
        <f>_xlfn.FLOOR.MATH(設定!$C$9,"0:1:0")</f>
        <v>0.33333333333333337</v>
      </c>
      <c r="AZ42" s="24">
        <f>_xlfn.FLOOR.MATH(設定!$C$10,"0:1:0")</f>
        <v>0.33333333333333337</v>
      </c>
      <c r="BA42" s="24"/>
      <c r="BB42" s="24">
        <f t="shared" si="20"/>
        <v>0</v>
      </c>
      <c r="BC42" s="24">
        <f t="shared" si="21"/>
        <v>0</v>
      </c>
      <c r="BD42" s="24">
        <f t="shared" si="22"/>
        <v>0</v>
      </c>
      <c r="BE42" s="24">
        <f t="shared" si="23"/>
        <v>0</v>
      </c>
      <c r="BF42" s="24">
        <f t="shared" si="24"/>
        <v>0</v>
      </c>
      <c r="BG42" s="24">
        <f t="shared" si="25"/>
        <v>0</v>
      </c>
      <c r="BH42" s="24">
        <f t="shared" si="26"/>
        <v>0</v>
      </c>
      <c r="BI42" s="24"/>
      <c r="BJ42" s="24">
        <f>MAX(0,SUM($BB42:BB42)-$AZ42)</f>
        <v>0</v>
      </c>
      <c r="BK42" s="24">
        <f>MAX(0,SUM($BB42:BC42)-$AZ42-SUM($BJ42:BJ42))</f>
        <v>0</v>
      </c>
      <c r="BL42" s="24">
        <f>MAX(0,SUM($BB42:BD42)-$AZ42-SUM($BJ42:BK42))</f>
        <v>0</v>
      </c>
      <c r="BM42" s="24">
        <f>MAX(0,SUM($BB42:BE42)-$AZ42-SUM($BJ42:BL42))</f>
        <v>0</v>
      </c>
      <c r="BN42" s="24">
        <f>MAX(0,SUM($BB42:BF42)-$AZ42-SUM($BJ42:BM42))</f>
        <v>0</v>
      </c>
      <c r="BO42" s="24">
        <f t="shared" si="27"/>
        <v>0</v>
      </c>
      <c r="BP42" s="24">
        <f t="shared" si="28"/>
        <v>0</v>
      </c>
      <c r="BQ42" s="24"/>
      <c r="BR42" s="24">
        <f t="shared" si="29"/>
        <v>0</v>
      </c>
      <c r="BS42" s="24">
        <f t="shared" si="30"/>
        <v>0</v>
      </c>
      <c r="BT42" s="24">
        <f t="shared" si="31"/>
        <v>0</v>
      </c>
      <c r="BU42" s="24">
        <f t="shared" si="32"/>
        <v>0</v>
      </c>
      <c r="BV42" s="24">
        <f t="shared" si="33"/>
        <v>0</v>
      </c>
      <c r="BW42" s="24">
        <f t="shared" si="34"/>
        <v>0</v>
      </c>
      <c r="BX42" s="24">
        <f t="shared" si="35"/>
        <v>0</v>
      </c>
      <c r="BY42" s="24">
        <f t="shared" si="36"/>
        <v>0</v>
      </c>
      <c r="BZ42" s="5" t="b">
        <f>AND(COUNTIF(設定!$C$17:$E$17,AQ42)&gt;0,BR42&gt;0)</f>
        <v>0</v>
      </c>
      <c r="CA42" s="24" t="b">
        <f>AND(COUNTIF(設定!$C$18:$E$18,AQ42)&gt;0,BR42&gt;0)</f>
        <v>0</v>
      </c>
      <c r="CB42" s="5">
        <f t="shared" si="37"/>
        <v>0</v>
      </c>
      <c r="CC42" s="5">
        <f t="shared" si="37"/>
        <v>0</v>
      </c>
      <c r="CD42" s="5">
        <f t="shared" si="37"/>
        <v>0</v>
      </c>
      <c r="CE42" s="5">
        <f t="shared" si="13"/>
        <v>0</v>
      </c>
      <c r="CF42" s="5">
        <f t="shared" si="13"/>
        <v>0</v>
      </c>
      <c r="CG42" s="5">
        <f t="shared" si="13"/>
        <v>0</v>
      </c>
      <c r="CH42" s="5"/>
      <c r="CI42" s="5">
        <f t="shared" si="38"/>
        <v>0</v>
      </c>
      <c r="CJ42" s="5">
        <f t="shared" si="39"/>
        <v>0</v>
      </c>
      <c r="CK42" s="5">
        <f t="shared" si="39"/>
        <v>0</v>
      </c>
      <c r="CL42" s="5">
        <f t="shared" si="39"/>
        <v>0</v>
      </c>
      <c r="CM42" s="5">
        <f t="shared" si="39"/>
        <v>0</v>
      </c>
      <c r="CN42" s="5">
        <f t="shared" si="39"/>
        <v>0</v>
      </c>
    </row>
    <row r="43" spans="2:92" ht="18" customHeight="1">
      <c r="B43" s="5">
        <f>IF(C43&lt;&gt;"",MONTH(C43),"")</f>
        <v>1</v>
      </c>
      <c r="C43" s="7">
        <f>IF(AND(MONTH($C$42+1)&lt;&gt;MONTH($C$15),DAY($C$42+1)&gt;=DAY($C$15)),"",$C$42+1)</f>
        <v>45686</v>
      </c>
      <c r="D43" s="8" t="str">
        <f t="shared" si="15"/>
        <v>水</v>
      </c>
      <c r="E43" s="129"/>
      <c r="F43" s="130"/>
      <c r="G43" s="129"/>
      <c r="H43" s="130"/>
      <c r="I43" s="131"/>
      <c r="J43" s="132"/>
      <c r="K43" s="131"/>
      <c r="L43" s="132"/>
      <c r="M43" s="131"/>
      <c r="N43" s="132"/>
      <c r="O43" s="131"/>
      <c r="P43" s="132"/>
      <c r="Q43" s="131"/>
      <c r="R43" s="132"/>
      <c r="S43" s="131"/>
      <c r="T43" s="132"/>
      <c r="U43" s="43">
        <f t="shared" si="0"/>
        <v>0</v>
      </c>
      <c r="V43" s="44"/>
      <c r="W43" s="43">
        <f t="shared" si="1"/>
        <v>0</v>
      </c>
      <c r="X43" s="44"/>
      <c r="Y43" s="43">
        <f t="shared" si="2"/>
        <v>0</v>
      </c>
      <c r="Z43" s="44"/>
      <c r="AA43" s="43">
        <f t="shared" si="3"/>
        <v>0</v>
      </c>
      <c r="AB43" s="44"/>
      <c r="AC43" s="43">
        <f t="shared" si="4"/>
        <v>0</v>
      </c>
      <c r="AD43" s="44"/>
      <c r="AE43" s="43">
        <f t="shared" si="5"/>
        <v>0</v>
      </c>
      <c r="AF43" s="44"/>
      <c r="AG43" s="43">
        <f t="shared" si="6"/>
        <v>0</v>
      </c>
      <c r="AH43" s="44"/>
      <c r="AI43" s="43">
        <f t="shared" si="7"/>
        <v>0</v>
      </c>
      <c r="AJ43" s="44"/>
      <c r="AK43" s="42"/>
      <c r="AL43" s="42"/>
      <c r="AM43" s="42"/>
      <c r="AN43" s="42"/>
      <c r="AO43" s="1"/>
      <c r="AP43" s="5" t="b">
        <f t="shared" si="8"/>
        <v>0</v>
      </c>
      <c r="AQ43" s="5">
        <f t="shared" si="9"/>
        <v>0</v>
      </c>
      <c r="AR43" s="5">
        <f t="shared" si="10"/>
        <v>0</v>
      </c>
      <c r="AS43" s="28">
        <f t="shared" si="11"/>
        <v>0</v>
      </c>
      <c r="AT43" s="28">
        <f t="shared" si="12"/>
        <v>0</v>
      </c>
      <c r="AU43" s="28">
        <f t="shared" si="16"/>
        <v>0</v>
      </c>
      <c r="AV43" s="28">
        <f t="shared" si="17"/>
        <v>0</v>
      </c>
      <c r="AW43" s="28">
        <f t="shared" si="18"/>
        <v>0</v>
      </c>
      <c r="AX43" s="28">
        <f t="shared" si="19"/>
        <v>0</v>
      </c>
      <c r="AY43" s="24">
        <f>_xlfn.FLOOR.MATH(設定!$C$9,"0:1:0")</f>
        <v>0.33333333333333337</v>
      </c>
      <c r="AZ43" s="24">
        <f>_xlfn.FLOOR.MATH(設定!$C$10,"0:1:0")</f>
        <v>0.33333333333333337</v>
      </c>
      <c r="BA43" s="24"/>
      <c r="BB43" s="24">
        <f t="shared" si="20"/>
        <v>0</v>
      </c>
      <c r="BC43" s="24">
        <f t="shared" si="21"/>
        <v>0</v>
      </c>
      <c r="BD43" s="24">
        <f t="shared" si="22"/>
        <v>0</v>
      </c>
      <c r="BE43" s="24">
        <f t="shared" si="23"/>
        <v>0</v>
      </c>
      <c r="BF43" s="24">
        <f t="shared" si="24"/>
        <v>0</v>
      </c>
      <c r="BG43" s="24">
        <f t="shared" si="25"/>
        <v>0</v>
      </c>
      <c r="BH43" s="24">
        <f t="shared" si="26"/>
        <v>0</v>
      </c>
      <c r="BI43" s="24"/>
      <c r="BJ43" s="24">
        <f>MAX(0,SUM($BB43:BB43)-$AZ43)</f>
        <v>0</v>
      </c>
      <c r="BK43" s="24">
        <f>MAX(0,SUM($BB43:BC43)-$AZ43-SUM($BJ43:BJ43))</f>
        <v>0</v>
      </c>
      <c r="BL43" s="24">
        <f>MAX(0,SUM($BB43:BD43)-$AZ43-SUM($BJ43:BK43))</f>
        <v>0</v>
      </c>
      <c r="BM43" s="24">
        <f>MAX(0,SUM($BB43:BE43)-$AZ43-SUM($BJ43:BL43))</f>
        <v>0</v>
      </c>
      <c r="BN43" s="24">
        <f>MAX(0,SUM($BB43:BF43)-$AZ43-SUM($BJ43:BM43))</f>
        <v>0</v>
      </c>
      <c r="BO43" s="24">
        <f t="shared" si="27"/>
        <v>0</v>
      </c>
      <c r="BP43" s="24">
        <f t="shared" si="28"/>
        <v>0</v>
      </c>
      <c r="BQ43" s="24"/>
      <c r="BR43" s="24">
        <f t="shared" si="29"/>
        <v>0</v>
      </c>
      <c r="BS43" s="24">
        <f t="shared" si="30"/>
        <v>0</v>
      </c>
      <c r="BT43" s="24">
        <f t="shared" si="31"/>
        <v>0</v>
      </c>
      <c r="BU43" s="24">
        <f t="shared" si="32"/>
        <v>0</v>
      </c>
      <c r="BV43" s="24">
        <f t="shared" si="33"/>
        <v>0</v>
      </c>
      <c r="BW43" s="24">
        <f t="shared" si="34"/>
        <v>0</v>
      </c>
      <c r="BX43" s="24">
        <f t="shared" si="35"/>
        <v>0</v>
      </c>
      <c r="BY43" s="24">
        <f t="shared" si="36"/>
        <v>0</v>
      </c>
      <c r="BZ43" s="5" t="b">
        <f>AND(COUNTIF(設定!$C$17:$E$17,AQ43)&gt;0,BR43&gt;0)</f>
        <v>0</v>
      </c>
      <c r="CA43" s="24" t="b">
        <f>AND(COUNTIF(設定!$C$18:$E$18,AQ43)&gt;0,BR43&gt;0)</f>
        <v>0</v>
      </c>
      <c r="CB43" s="5">
        <f t="shared" si="37"/>
        <v>0</v>
      </c>
      <c r="CC43" s="5">
        <f t="shared" si="37"/>
        <v>0</v>
      </c>
      <c r="CD43" s="5">
        <f t="shared" si="37"/>
        <v>0</v>
      </c>
      <c r="CE43" s="5">
        <f t="shared" si="13"/>
        <v>0</v>
      </c>
      <c r="CF43" s="5">
        <f t="shared" si="13"/>
        <v>0</v>
      </c>
      <c r="CG43" s="5">
        <f t="shared" si="13"/>
        <v>0</v>
      </c>
      <c r="CH43" s="5"/>
      <c r="CI43" s="5">
        <f t="shared" si="38"/>
        <v>0</v>
      </c>
      <c r="CJ43" s="5">
        <f t="shared" si="39"/>
        <v>0</v>
      </c>
      <c r="CK43" s="5">
        <f t="shared" si="39"/>
        <v>0</v>
      </c>
      <c r="CL43" s="5">
        <f t="shared" si="39"/>
        <v>0</v>
      </c>
      <c r="CM43" s="5">
        <f t="shared" si="39"/>
        <v>0</v>
      </c>
      <c r="CN43" s="5">
        <f t="shared" si="39"/>
        <v>0</v>
      </c>
    </row>
    <row r="44" spans="2:92" ht="18" customHeight="1">
      <c r="B44" s="5">
        <f t="shared" si="14"/>
        <v>1</v>
      </c>
      <c r="C44" s="7">
        <f>IF(AND(MONTH($C$42+2)&lt;&gt;MONTH($C$15),DAY($C$42+2)&gt;=DAY($C$15)),"",$C$42+2)</f>
        <v>45687</v>
      </c>
      <c r="D44" s="8" t="str">
        <f t="shared" si="15"/>
        <v>木</v>
      </c>
      <c r="E44" s="129"/>
      <c r="F44" s="130"/>
      <c r="G44" s="129"/>
      <c r="H44" s="130"/>
      <c r="I44" s="131"/>
      <c r="J44" s="132"/>
      <c r="K44" s="131"/>
      <c r="L44" s="132"/>
      <c r="M44" s="131"/>
      <c r="N44" s="132"/>
      <c r="O44" s="131"/>
      <c r="P44" s="132"/>
      <c r="Q44" s="131"/>
      <c r="R44" s="132"/>
      <c r="S44" s="131"/>
      <c r="T44" s="132"/>
      <c r="U44" s="43">
        <f t="shared" si="0"/>
        <v>0</v>
      </c>
      <c r="V44" s="44"/>
      <c r="W44" s="43">
        <f t="shared" si="1"/>
        <v>0</v>
      </c>
      <c r="X44" s="44"/>
      <c r="Y44" s="43">
        <f t="shared" si="2"/>
        <v>0</v>
      </c>
      <c r="Z44" s="44"/>
      <c r="AA44" s="43">
        <f t="shared" si="3"/>
        <v>0</v>
      </c>
      <c r="AB44" s="44"/>
      <c r="AC44" s="43">
        <f t="shared" si="4"/>
        <v>0</v>
      </c>
      <c r="AD44" s="44"/>
      <c r="AE44" s="43">
        <f t="shared" si="5"/>
        <v>0</v>
      </c>
      <c r="AF44" s="44"/>
      <c r="AG44" s="43">
        <f t="shared" si="6"/>
        <v>0</v>
      </c>
      <c r="AH44" s="44"/>
      <c r="AI44" s="43">
        <f t="shared" si="7"/>
        <v>0</v>
      </c>
      <c r="AJ44" s="44"/>
      <c r="AK44" s="42"/>
      <c r="AL44" s="42"/>
      <c r="AM44" s="42"/>
      <c r="AN44" s="42"/>
      <c r="AO44" s="1"/>
      <c r="AP44" s="5" t="b">
        <f t="shared" si="8"/>
        <v>0</v>
      </c>
      <c r="AQ44" s="5">
        <f t="shared" si="9"/>
        <v>0</v>
      </c>
      <c r="AR44" s="5">
        <f t="shared" si="10"/>
        <v>0</v>
      </c>
      <c r="AS44" s="28">
        <f t="shared" si="11"/>
        <v>0</v>
      </c>
      <c r="AT44" s="28">
        <f t="shared" si="12"/>
        <v>0</v>
      </c>
      <c r="AU44" s="28">
        <f t="shared" si="16"/>
        <v>0</v>
      </c>
      <c r="AV44" s="28">
        <f t="shared" si="17"/>
        <v>0</v>
      </c>
      <c r="AW44" s="28">
        <f t="shared" si="18"/>
        <v>0</v>
      </c>
      <c r="AX44" s="28">
        <f t="shared" si="19"/>
        <v>0</v>
      </c>
      <c r="AY44" s="24">
        <f>_xlfn.FLOOR.MATH(設定!$C$9,"0:1:0")</f>
        <v>0.33333333333333337</v>
      </c>
      <c r="AZ44" s="24">
        <f>_xlfn.FLOOR.MATH(設定!$C$10,"0:1:0")</f>
        <v>0.33333333333333337</v>
      </c>
      <c r="BA44" s="24"/>
      <c r="BB44" s="24">
        <f t="shared" si="20"/>
        <v>0</v>
      </c>
      <c r="BC44" s="24">
        <f t="shared" si="21"/>
        <v>0</v>
      </c>
      <c r="BD44" s="24">
        <f t="shared" si="22"/>
        <v>0</v>
      </c>
      <c r="BE44" s="24">
        <f t="shared" si="23"/>
        <v>0</v>
      </c>
      <c r="BF44" s="24">
        <f t="shared" si="24"/>
        <v>0</v>
      </c>
      <c r="BG44" s="24">
        <f t="shared" si="25"/>
        <v>0</v>
      </c>
      <c r="BH44" s="24">
        <f t="shared" si="26"/>
        <v>0</v>
      </c>
      <c r="BI44" s="24"/>
      <c r="BJ44" s="24">
        <f>MAX(0,SUM($BB44:BB44)-$AZ44)</f>
        <v>0</v>
      </c>
      <c r="BK44" s="24">
        <f>MAX(0,SUM($BB44:BC44)-$AZ44-SUM($BJ44:BJ44))</f>
        <v>0</v>
      </c>
      <c r="BL44" s="24">
        <f>MAX(0,SUM($BB44:BD44)-$AZ44-SUM($BJ44:BK44))</f>
        <v>0</v>
      </c>
      <c r="BM44" s="24">
        <f>MAX(0,SUM($BB44:BE44)-$AZ44-SUM($BJ44:BL44))</f>
        <v>0</v>
      </c>
      <c r="BN44" s="24">
        <f>MAX(0,SUM($BB44:BF44)-$AZ44-SUM($BJ44:BM44))</f>
        <v>0</v>
      </c>
      <c r="BO44" s="24">
        <f t="shared" si="27"/>
        <v>0</v>
      </c>
      <c r="BP44" s="24">
        <f t="shared" si="28"/>
        <v>0</v>
      </c>
      <c r="BQ44" s="24"/>
      <c r="BR44" s="24">
        <f t="shared" si="29"/>
        <v>0</v>
      </c>
      <c r="BS44" s="24">
        <f t="shared" si="30"/>
        <v>0</v>
      </c>
      <c r="BT44" s="24">
        <f t="shared" si="31"/>
        <v>0</v>
      </c>
      <c r="BU44" s="24">
        <f t="shared" si="32"/>
        <v>0</v>
      </c>
      <c r="BV44" s="24">
        <f t="shared" si="33"/>
        <v>0</v>
      </c>
      <c r="BW44" s="24">
        <f t="shared" si="34"/>
        <v>0</v>
      </c>
      <c r="BX44" s="24">
        <f t="shared" si="35"/>
        <v>0</v>
      </c>
      <c r="BY44" s="24">
        <f t="shared" si="36"/>
        <v>0</v>
      </c>
      <c r="BZ44" s="5" t="b">
        <f>AND(COUNTIF(設定!$C$17:$E$17,AQ44)&gt;0,BR44&gt;0)</f>
        <v>0</v>
      </c>
      <c r="CA44" s="24" t="b">
        <f>AND(COUNTIF(設定!$C$18:$E$18,AQ44)&gt;0,BR44&gt;0)</f>
        <v>0</v>
      </c>
      <c r="CB44" s="5">
        <f t="shared" si="37"/>
        <v>0</v>
      </c>
      <c r="CC44" s="5">
        <f t="shared" si="37"/>
        <v>0</v>
      </c>
      <c r="CD44" s="5">
        <f t="shared" si="37"/>
        <v>0</v>
      </c>
      <c r="CE44" s="5">
        <f t="shared" si="13"/>
        <v>0</v>
      </c>
      <c r="CF44" s="5">
        <f t="shared" si="13"/>
        <v>0</v>
      </c>
      <c r="CG44" s="5">
        <f t="shared" si="13"/>
        <v>0</v>
      </c>
      <c r="CH44" s="5"/>
      <c r="CI44" s="5">
        <f t="shared" si="38"/>
        <v>0</v>
      </c>
      <c r="CJ44" s="5">
        <f t="shared" si="39"/>
        <v>0</v>
      </c>
      <c r="CK44" s="5">
        <f t="shared" si="39"/>
        <v>0</v>
      </c>
      <c r="CL44" s="5">
        <f t="shared" si="39"/>
        <v>0</v>
      </c>
      <c r="CM44" s="5">
        <f t="shared" si="39"/>
        <v>0</v>
      </c>
      <c r="CN44" s="5">
        <f t="shared" si="39"/>
        <v>0</v>
      </c>
    </row>
    <row r="45" spans="2:92" ht="18" customHeight="1">
      <c r="B45" s="5">
        <f t="shared" si="14"/>
        <v>1</v>
      </c>
      <c r="C45" s="7">
        <f>IF(AND(MONTH($C$42+3)&lt;&gt;MONTH($C$15),DAY($C$42+3)&gt;=DAY($C$15)),"",$C$42+3)</f>
        <v>45688</v>
      </c>
      <c r="D45" s="8" t="str">
        <f t="shared" si="15"/>
        <v>金</v>
      </c>
      <c r="E45" s="129"/>
      <c r="F45" s="130"/>
      <c r="G45" s="129"/>
      <c r="H45" s="130"/>
      <c r="I45" s="131"/>
      <c r="J45" s="132"/>
      <c r="K45" s="131"/>
      <c r="L45" s="132"/>
      <c r="M45" s="131"/>
      <c r="N45" s="132"/>
      <c r="O45" s="131"/>
      <c r="P45" s="132"/>
      <c r="Q45" s="131"/>
      <c r="R45" s="132"/>
      <c r="S45" s="131"/>
      <c r="T45" s="132"/>
      <c r="U45" s="43">
        <f t="shared" si="0"/>
        <v>0</v>
      </c>
      <c r="V45" s="44"/>
      <c r="W45" s="43">
        <f t="shared" si="1"/>
        <v>0</v>
      </c>
      <c r="X45" s="44"/>
      <c r="Y45" s="43">
        <f t="shared" si="2"/>
        <v>0</v>
      </c>
      <c r="Z45" s="44"/>
      <c r="AA45" s="43">
        <f t="shared" si="3"/>
        <v>0</v>
      </c>
      <c r="AB45" s="44"/>
      <c r="AC45" s="43">
        <f t="shared" si="4"/>
        <v>0</v>
      </c>
      <c r="AD45" s="44"/>
      <c r="AE45" s="43">
        <f t="shared" si="5"/>
        <v>0</v>
      </c>
      <c r="AF45" s="44"/>
      <c r="AG45" s="43">
        <f t="shared" si="6"/>
        <v>0</v>
      </c>
      <c r="AH45" s="44"/>
      <c r="AI45" s="43">
        <f t="shared" si="7"/>
        <v>0</v>
      </c>
      <c r="AJ45" s="44"/>
      <c r="AK45" s="42"/>
      <c r="AL45" s="42"/>
      <c r="AM45" s="42"/>
      <c r="AN45" s="42"/>
      <c r="AO45" s="1"/>
      <c r="AP45" s="5" t="b">
        <f t="shared" si="8"/>
        <v>0</v>
      </c>
      <c r="AQ45" s="5">
        <f t="shared" si="9"/>
        <v>0</v>
      </c>
      <c r="AR45" s="5">
        <f t="shared" si="10"/>
        <v>0</v>
      </c>
      <c r="AS45" s="28">
        <f t="shared" si="11"/>
        <v>0</v>
      </c>
      <c r="AT45" s="28">
        <f t="shared" si="12"/>
        <v>0</v>
      </c>
      <c r="AU45" s="28">
        <f t="shared" si="16"/>
        <v>0</v>
      </c>
      <c r="AV45" s="28">
        <f t="shared" si="17"/>
        <v>0</v>
      </c>
      <c r="AW45" s="28">
        <f t="shared" si="18"/>
        <v>0</v>
      </c>
      <c r="AX45" s="28">
        <f t="shared" si="19"/>
        <v>0</v>
      </c>
      <c r="AY45" s="24">
        <f>_xlfn.FLOOR.MATH(設定!$C$9,"0:1:0")</f>
        <v>0.33333333333333337</v>
      </c>
      <c r="AZ45" s="24">
        <f>_xlfn.FLOOR.MATH(設定!$C$10,"0:1:0")</f>
        <v>0.33333333333333337</v>
      </c>
      <c r="BA45" s="24"/>
      <c r="BB45" s="24">
        <f t="shared" si="20"/>
        <v>0</v>
      </c>
      <c r="BC45" s="24">
        <f t="shared" si="21"/>
        <v>0</v>
      </c>
      <c r="BD45" s="24">
        <f t="shared" si="22"/>
        <v>0</v>
      </c>
      <c r="BE45" s="24">
        <f t="shared" si="23"/>
        <v>0</v>
      </c>
      <c r="BF45" s="24">
        <f t="shared" si="24"/>
        <v>0</v>
      </c>
      <c r="BG45" s="24">
        <f t="shared" si="25"/>
        <v>0</v>
      </c>
      <c r="BH45" s="24">
        <f t="shared" si="26"/>
        <v>0</v>
      </c>
      <c r="BI45" s="24"/>
      <c r="BJ45" s="24">
        <f>MAX(0,SUM($BB45:BB45)-$AZ45)</f>
        <v>0</v>
      </c>
      <c r="BK45" s="24">
        <f>MAX(0,SUM($BB45:BC45)-$AZ45-SUM($BJ45:BJ45))</f>
        <v>0</v>
      </c>
      <c r="BL45" s="24">
        <f>MAX(0,SUM($BB45:BD45)-$AZ45-SUM($BJ45:BK45))</f>
        <v>0</v>
      </c>
      <c r="BM45" s="24">
        <f>MAX(0,SUM($BB45:BE45)-$AZ45-SUM($BJ45:BL45))</f>
        <v>0</v>
      </c>
      <c r="BN45" s="24">
        <f>MAX(0,SUM($BB45:BF45)-$AZ45-SUM($BJ45:BM45))</f>
        <v>0</v>
      </c>
      <c r="BO45" s="24">
        <f t="shared" si="27"/>
        <v>0</v>
      </c>
      <c r="BP45" s="24">
        <f t="shared" si="28"/>
        <v>0</v>
      </c>
      <c r="BQ45" s="24"/>
      <c r="BR45" s="24">
        <f t="shared" si="29"/>
        <v>0</v>
      </c>
      <c r="BS45" s="24">
        <f t="shared" si="30"/>
        <v>0</v>
      </c>
      <c r="BT45" s="24">
        <f t="shared" si="31"/>
        <v>0</v>
      </c>
      <c r="BU45" s="24">
        <f t="shared" si="32"/>
        <v>0</v>
      </c>
      <c r="BV45" s="24">
        <f t="shared" si="33"/>
        <v>0</v>
      </c>
      <c r="BW45" s="24">
        <f t="shared" si="34"/>
        <v>0</v>
      </c>
      <c r="BX45" s="24">
        <f t="shared" si="35"/>
        <v>0</v>
      </c>
      <c r="BY45" s="24">
        <f t="shared" si="36"/>
        <v>0</v>
      </c>
      <c r="BZ45" s="5" t="b">
        <f>AND(COUNTIF(設定!$C$17:$E$17,AQ45)&gt;0,BR45&gt;0)</f>
        <v>0</v>
      </c>
      <c r="CA45" s="24" t="b">
        <f>AND(COUNTIF(設定!$C$18:$E$18,AQ45)&gt;0,BR45&gt;0)</f>
        <v>0</v>
      </c>
      <c r="CB45" s="5">
        <f t="shared" si="37"/>
        <v>0</v>
      </c>
      <c r="CC45" s="5">
        <f t="shared" si="37"/>
        <v>0</v>
      </c>
      <c r="CD45" s="5">
        <f t="shared" si="37"/>
        <v>0</v>
      </c>
      <c r="CE45" s="5">
        <f t="shared" si="13"/>
        <v>0</v>
      </c>
      <c r="CF45" s="5">
        <f t="shared" si="13"/>
        <v>0</v>
      </c>
      <c r="CG45" s="5">
        <f t="shared" si="13"/>
        <v>0</v>
      </c>
      <c r="CH45" s="5"/>
      <c r="CI45" s="5">
        <f t="shared" si="38"/>
        <v>0</v>
      </c>
      <c r="CJ45" s="5">
        <f t="shared" si="39"/>
        <v>0</v>
      </c>
      <c r="CK45" s="5">
        <f t="shared" si="39"/>
        <v>0</v>
      </c>
      <c r="CL45" s="5">
        <f t="shared" si="39"/>
        <v>0</v>
      </c>
      <c r="CM45" s="5">
        <f t="shared" si="39"/>
        <v>0</v>
      </c>
      <c r="CN45" s="5">
        <f t="shared" si="39"/>
        <v>0</v>
      </c>
    </row>
    <row r="46" spans="2:92" ht="18" customHeight="1">
      <c r="C46" s="6"/>
      <c r="D46" s="6"/>
      <c r="E46" s="6"/>
      <c r="F46" s="6"/>
      <c r="G46" s="6"/>
      <c r="H46" s="6"/>
      <c r="I46" s="6"/>
      <c r="J46" s="6"/>
      <c r="K46" s="6"/>
      <c r="L46" s="6"/>
      <c r="M46" s="45"/>
      <c r="N46" s="45"/>
      <c r="S46" s="46" t="s">
        <v>4</v>
      </c>
      <c r="T46" s="47"/>
      <c r="U46" s="40">
        <f t="shared" si="0"/>
        <v>0</v>
      </c>
      <c r="V46" s="41"/>
      <c r="W46" s="40">
        <f t="shared" si="1"/>
        <v>0</v>
      </c>
      <c r="X46" s="41"/>
      <c r="Y46" s="40">
        <f t="shared" si="2"/>
        <v>0</v>
      </c>
      <c r="Z46" s="41"/>
      <c r="AA46" s="40">
        <f t="shared" si="3"/>
        <v>0</v>
      </c>
      <c r="AB46" s="41"/>
      <c r="AC46" s="40">
        <f t="shared" si="4"/>
        <v>0</v>
      </c>
      <c r="AD46" s="41"/>
      <c r="AE46" s="40">
        <f t="shared" si="5"/>
        <v>0</v>
      </c>
      <c r="AF46" s="41"/>
      <c r="AG46" s="40">
        <f t="shared" si="6"/>
        <v>0</v>
      </c>
      <c r="AH46" s="41"/>
      <c r="AI46" s="40">
        <f t="shared" si="7"/>
        <v>0</v>
      </c>
      <c r="AJ46" s="41"/>
      <c r="AK46" s="42"/>
      <c r="AL46" s="42"/>
      <c r="AM46" s="42"/>
      <c r="AN46" s="42"/>
      <c r="AO46" s="1"/>
      <c r="AP46" s="3" t="s">
        <v>4</v>
      </c>
      <c r="AQ46" s="3"/>
      <c r="AR46" s="3"/>
      <c r="AS46" s="3"/>
      <c r="AT46" s="3"/>
      <c r="AU46" s="3"/>
      <c r="AV46" s="3"/>
      <c r="AW46" s="3"/>
      <c r="AX46" s="3"/>
      <c r="AY46" s="29"/>
      <c r="AZ46" s="29"/>
      <c r="BA46" s="30"/>
      <c r="BB46" s="29"/>
      <c r="BC46" s="29"/>
      <c r="BD46" s="29"/>
      <c r="BE46" s="29"/>
      <c r="BF46" s="29"/>
      <c r="BG46" s="30"/>
      <c r="BH46" s="30"/>
      <c r="BI46" s="30"/>
      <c r="BJ46" s="30"/>
      <c r="BK46" s="30"/>
      <c r="BL46" s="30"/>
      <c r="BM46" s="30"/>
      <c r="BN46" s="30"/>
      <c r="BO46" s="30"/>
      <c r="BP46" s="30"/>
      <c r="BQ46" s="30"/>
      <c r="BR46" s="30">
        <f>MROUND(SUM(BR15:BR45),"0:1:0")</f>
        <v>0</v>
      </c>
      <c r="BS46" s="30">
        <f t="shared" ref="BS46:BY46" si="41">MROUND(SUM(BS15:BS45),"0:1:0")</f>
        <v>0</v>
      </c>
      <c r="BT46" s="30">
        <f t="shared" si="41"/>
        <v>0</v>
      </c>
      <c r="BU46" s="30">
        <f t="shared" si="41"/>
        <v>0</v>
      </c>
      <c r="BV46" s="30">
        <f t="shared" si="41"/>
        <v>0</v>
      </c>
      <c r="BW46" s="30">
        <f t="shared" si="41"/>
        <v>0</v>
      </c>
      <c r="BX46" s="30">
        <f t="shared" si="41"/>
        <v>0</v>
      </c>
      <c r="BY46" s="30">
        <f t="shared" si="41"/>
        <v>0</v>
      </c>
      <c r="BZ46" s="31">
        <f>COUNTIF(BZ15:BZ45,TRUE)</f>
        <v>0</v>
      </c>
      <c r="CA46" s="31">
        <f>COUNTIF(CA15:CA45,TRUE)</f>
        <v>0</v>
      </c>
      <c r="CB46" s="3">
        <f>SUM(CB15:CB45)</f>
        <v>0</v>
      </c>
      <c r="CC46" s="3">
        <f t="shared" ref="CC46:CF46" si="42">SUM(CC15:CC45)</f>
        <v>0</v>
      </c>
      <c r="CD46" s="3">
        <f t="shared" si="42"/>
        <v>0</v>
      </c>
      <c r="CE46" s="3">
        <f t="shared" si="42"/>
        <v>0</v>
      </c>
      <c r="CF46" s="3">
        <f t="shared" si="42"/>
        <v>0</v>
      </c>
      <c r="CG46" s="3">
        <f>SUM(CG15:CG45)</f>
        <v>0</v>
      </c>
      <c r="CH46" s="3"/>
      <c r="CI46" s="3">
        <f>SUM(CI15:CI45)</f>
        <v>0</v>
      </c>
      <c r="CJ46" s="3">
        <f>SUM(CJ15:CJ45)</f>
        <v>0</v>
      </c>
      <c r="CK46" s="3">
        <f t="shared" ref="CK46:CM46" si="43">SUM(CK15:CK45)</f>
        <v>0</v>
      </c>
      <c r="CL46" s="3">
        <f t="shared" si="43"/>
        <v>0</v>
      </c>
      <c r="CM46" s="3">
        <f t="shared" si="43"/>
        <v>0</v>
      </c>
      <c r="CN46" s="3">
        <f>SUM(CN15:CN45)</f>
        <v>0</v>
      </c>
    </row>
    <row r="47" spans="2:92" ht="18" customHeight="1">
      <c r="BU47" s="5" t="s">
        <v>140</v>
      </c>
    </row>
    <row r="48" spans="2:92" ht="18" customHeight="1">
      <c r="BU48" s="36">
        <f>MROUND(MAX(BU46-60/24,0),"0:1:0")</f>
        <v>0</v>
      </c>
    </row>
  </sheetData>
  <sheetProtection algorithmName="SHA-512" hashValue="bVleA9q3/T+SR1jRJkw9sLhFXuPiGXDBJmLtIDybdZp29mHc3LDk9KuLAqRFBwKdez3JepwkYcA7s2KV6W91hw==" saltValue="E/DR/QZOHTSr0sqdd+E4Lg==" spinCount="100000" sheet="1" objects="1" scenarios="1"/>
  <mergeCells count="646">
    <mergeCell ref="I37:J37"/>
    <mergeCell ref="K37:L37"/>
    <mergeCell ref="M37:N37"/>
    <mergeCell ref="I29:J29"/>
    <mergeCell ref="K29:L29"/>
    <mergeCell ref="M29:N29"/>
    <mergeCell ref="E22:F22"/>
    <mergeCell ref="E23:F23"/>
    <mergeCell ref="I18:J18"/>
    <mergeCell ref="K18:L18"/>
    <mergeCell ref="M18:N18"/>
    <mergeCell ref="I20:J20"/>
    <mergeCell ref="K20:L20"/>
    <mergeCell ref="M20:N20"/>
    <mergeCell ref="I28:J28"/>
    <mergeCell ref="K28:L28"/>
    <mergeCell ref="M28:N28"/>
    <mergeCell ref="I14:J14"/>
    <mergeCell ref="K14:L14"/>
    <mergeCell ref="M14:N14"/>
    <mergeCell ref="I15:J15"/>
    <mergeCell ref="K15:L15"/>
    <mergeCell ref="M15:N15"/>
    <mergeCell ref="U15:V15"/>
    <mergeCell ref="G44:H44"/>
    <mergeCell ref="G20:H20"/>
    <mergeCell ref="G21:H21"/>
    <mergeCell ref="G22:H22"/>
    <mergeCell ref="U17:V17"/>
    <mergeCell ref="I21:J21"/>
    <mergeCell ref="I23:J23"/>
    <mergeCell ref="K23:L23"/>
    <mergeCell ref="M23:N23"/>
    <mergeCell ref="G27:H27"/>
    <mergeCell ref="G28:H28"/>
    <mergeCell ref="G29:H29"/>
    <mergeCell ref="G30:H30"/>
    <mergeCell ref="G31:H31"/>
    <mergeCell ref="G32:H32"/>
    <mergeCell ref="G33:H33"/>
    <mergeCell ref="G34:H34"/>
    <mergeCell ref="B4:D4"/>
    <mergeCell ref="E4:G4"/>
    <mergeCell ref="H4:J4"/>
    <mergeCell ref="K4:P4"/>
    <mergeCell ref="Q4:S4"/>
    <mergeCell ref="K9:M9"/>
    <mergeCell ref="N9:P9"/>
    <mergeCell ref="T9:V9"/>
    <mergeCell ref="W9:Y9"/>
    <mergeCell ref="K8:M8"/>
    <mergeCell ref="N8:P8"/>
    <mergeCell ref="Q8:S8"/>
    <mergeCell ref="T8:V8"/>
    <mergeCell ref="W8:Y8"/>
    <mergeCell ref="Q9:S9"/>
    <mergeCell ref="B6:D6"/>
    <mergeCell ref="B7:D7"/>
    <mergeCell ref="G14:H14"/>
    <mergeCell ref="G15:H15"/>
    <mergeCell ref="G16:H16"/>
    <mergeCell ref="G17:H17"/>
    <mergeCell ref="E15:F15"/>
    <mergeCell ref="E17:F17"/>
    <mergeCell ref="E21:F21"/>
    <mergeCell ref="E25:F25"/>
    <mergeCell ref="E29:F29"/>
    <mergeCell ref="E24:F24"/>
    <mergeCell ref="E27:F27"/>
    <mergeCell ref="G26:H26"/>
    <mergeCell ref="E28:F28"/>
    <mergeCell ref="G18:H18"/>
    <mergeCell ref="G19:H19"/>
    <mergeCell ref="G24:H24"/>
    <mergeCell ref="E16:F16"/>
    <mergeCell ref="E14:F14"/>
    <mergeCell ref="E18:F18"/>
    <mergeCell ref="E19:F19"/>
    <mergeCell ref="E26:F26"/>
    <mergeCell ref="E20:F20"/>
    <mergeCell ref="G25:H25"/>
    <mergeCell ref="G23:H23"/>
    <mergeCell ref="Y19:Z19"/>
    <mergeCell ref="I16:J16"/>
    <mergeCell ref="K16:L16"/>
    <mergeCell ref="M16:N16"/>
    <mergeCell ref="U16:V16"/>
    <mergeCell ref="E44:F44"/>
    <mergeCell ref="E45:F45"/>
    <mergeCell ref="E33:F33"/>
    <mergeCell ref="E37:F37"/>
    <mergeCell ref="G37:H37"/>
    <mergeCell ref="E39:F39"/>
    <mergeCell ref="E40:F40"/>
    <mergeCell ref="G40:H40"/>
    <mergeCell ref="G43:H43"/>
    <mergeCell ref="G45:H45"/>
    <mergeCell ref="G35:H35"/>
    <mergeCell ref="G41:H41"/>
    <mergeCell ref="G42:H42"/>
    <mergeCell ref="E43:F43"/>
    <mergeCell ref="E32:F32"/>
    <mergeCell ref="E42:F42"/>
    <mergeCell ref="E30:F30"/>
    <mergeCell ref="E31:F31"/>
    <mergeCell ref="E41:F41"/>
    <mergeCell ref="I17:J17"/>
    <mergeCell ref="K17:L17"/>
    <mergeCell ref="M17:N17"/>
    <mergeCell ref="K22:L22"/>
    <mergeCell ref="M22:N22"/>
    <mergeCell ref="U22:V22"/>
    <mergeCell ref="I24:J24"/>
    <mergeCell ref="K24:L24"/>
    <mergeCell ref="M24:N24"/>
    <mergeCell ref="U24:V24"/>
    <mergeCell ref="I22:J22"/>
    <mergeCell ref="U23:V23"/>
    <mergeCell ref="K21:L21"/>
    <mergeCell ref="M21:N21"/>
    <mergeCell ref="U21:V21"/>
    <mergeCell ref="U18:V18"/>
    <mergeCell ref="Q24:R24"/>
    <mergeCell ref="U20:V20"/>
    <mergeCell ref="I19:J19"/>
    <mergeCell ref="K19:L19"/>
    <mergeCell ref="M19:N19"/>
    <mergeCell ref="U19:V19"/>
    <mergeCell ref="Y21:Z21"/>
    <mergeCell ref="Y22:Z22"/>
    <mergeCell ref="U28:V28"/>
    <mergeCell ref="Y27:Z27"/>
    <mergeCell ref="W23:X23"/>
    <mergeCell ref="Y26:Z26"/>
    <mergeCell ref="I27:J27"/>
    <mergeCell ref="K27:L27"/>
    <mergeCell ref="M27:N27"/>
    <mergeCell ref="U27:V27"/>
    <mergeCell ref="I26:J26"/>
    <mergeCell ref="K26:L26"/>
    <mergeCell ref="M26:N26"/>
    <mergeCell ref="U26:V26"/>
    <mergeCell ref="W24:X24"/>
    <mergeCell ref="Y24:Z24"/>
    <mergeCell ref="I25:J25"/>
    <mergeCell ref="K25:L25"/>
    <mergeCell ref="Y25:Z25"/>
    <mergeCell ref="U29:V29"/>
    <mergeCell ref="W25:X25"/>
    <mergeCell ref="O31:P31"/>
    <mergeCell ref="O32:P32"/>
    <mergeCell ref="I32:J32"/>
    <mergeCell ref="K32:L32"/>
    <mergeCell ref="M32:N32"/>
    <mergeCell ref="U32:V32"/>
    <mergeCell ref="S32:T32"/>
    <mergeCell ref="W30:X30"/>
    <mergeCell ref="W26:X26"/>
    <mergeCell ref="O28:P28"/>
    <mergeCell ref="O29:P29"/>
    <mergeCell ref="Q25:R25"/>
    <mergeCell ref="Q26:R26"/>
    <mergeCell ref="W29:X29"/>
    <mergeCell ref="W27:X27"/>
    <mergeCell ref="M25:N25"/>
    <mergeCell ref="U25:V25"/>
    <mergeCell ref="Y30:Z30"/>
    <mergeCell ref="I31:J31"/>
    <mergeCell ref="K31:L31"/>
    <mergeCell ref="M31:N31"/>
    <mergeCell ref="U31:V31"/>
    <mergeCell ref="I30:J30"/>
    <mergeCell ref="K30:L30"/>
    <mergeCell ref="M30:N30"/>
    <mergeCell ref="U30:V30"/>
    <mergeCell ref="O30:P30"/>
    <mergeCell ref="U36:V36"/>
    <mergeCell ref="W33:X33"/>
    <mergeCell ref="Y33:Z33"/>
    <mergeCell ref="W34:X34"/>
    <mergeCell ref="Y34:Z34"/>
    <mergeCell ref="S33:T33"/>
    <mergeCell ref="W31:X31"/>
    <mergeCell ref="Y31:Z31"/>
    <mergeCell ref="S31:T31"/>
    <mergeCell ref="W32:X32"/>
    <mergeCell ref="U34:V34"/>
    <mergeCell ref="S34:T34"/>
    <mergeCell ref="U33:V33"/>
    <mergeCell ref="O35:P35"/>
    <mergeCell ref="O36:P36"/>
    <mergeCell ref="Q35:R35"/>
    <mergeCell ref="Q36:R36"/>
    <mergeCell ref="O33:P33"/>
    <mergeCell ref="O34:P34"/>
    <mergeCell ref="Q33:R33"/>
    <mergeCell ref="Q34:R34"/>
    <mergeCell ref="E36:F36"/>
    <mergeCell ref="I36:J36"/>
    <mergeCell ref="K36:L36"/>
    <mergeCell ref="M36:N36"/>
    <mergeCell ref="E34:F34"/>
    <mergeCell ref="E35:F35"/>
    <mergeCell ref="I34:J34"/>
    <mergeCell ref="K34:L34"/>
    <mergeCell ref="M34:N34"/>
    <mergeCell ref="I33:J33"/>
    <mergeCell ref="K33:L33"/>
    <mergeCell ref="M33:N33"/>
    <mergeCell ref="U37:V37"/>
    <mergeCell ref="S37:T37"/>
    <mergeCell ref="O37:P37"/>
    <mergeCell ref="Q37:R37"/>
    <mergeCell ref="W35:X35"/>
    <mergeCell ref="Y35:Z35"/>
    <mergeCell ref="E38:F38"/>
    <mergeCell ref="I38:J38"/>
    <mergeCell ref="K38:L38"/>
    <mergeCell ref="M38:N38"/>
    <mergeCell ref="U38:V38"/>
    <mergeCell ref="S38:T38"/>
    <mergeCell ref="W38:X38"/>
    <mergeCell ref="Y38:Z38"/>
    <mergeCell ref="W37:X37"/>
    <mergeCell ref="W36:X36"/>
    <mergeCell ref="Y36:Z36"/>
    <mergeCell ref="G36:H36"/>
    <mergeCell ref="S35:T35"/>
    <mergeCell ref="S36:T36"/>
    <mergeCell ref="I35:J35"/>
    <mergeCell ref="K35:L35"/>
    <mergeCell ref="M35:N35"/>
    <mergeCell ref="U35:V35"/>
    <mergeCell ref="G38:H38"/>
    <mergeCell ref="G39:H39"/>
    <mergeCell ref="O38:P38"/>
    <mergeCell ref="O39:P39"/>
    <mergeCell ref="Q38:R38"/>
    <mergeCell ref="Q39:R39"/>
    <mergeCell ref="I40:J40"/>
    <mergeCell ref="K40:L40"/>
    <mergeCell ref="M40:N40"/>
    <mergeCell ref="U40:V40"/>
    <mergeCell ref="S40:T40"/>
    <mergeCell ref="O40:P40"/>
    <mergeCell ref="Q40:R40"/>
    <mergeCell ref="I39:J39"/>
    <mergeCell ref="K39:L39"/>
    <mergeCell ref="M39:N39"/>
    <mergeCell ref="U39:V39"/>
    <mergeCell ref="M46:N46"/>
    <mergeCell ref="U46:V46"/>
    <mergeCell ref="I45:J45"/>
    <mergeCell ref="K45:L45"/>
    <mergeCell ref="M45:N45"/>
    <mergeCell ref="U45:V45"/>
    <mergeCell ref="I44:J44"/>
    <mergeCell ref="K44:L44"/>
    <mergeCell ref="M44:N44"/>
    <mergeCell ref="U44:V44"/>
    <mergeCell ref="S39:T39"/>
    <mergeCell ref="W43:X43"/>
    <mergeCell ref="Y43:Z43"/>
    <mergeCell ref="S42:T42"/>
    <mergeCell ref="S43:T43"/>
    <mergeCell ref="I41:J41"/>
    <mergeCell ref="K41:L41"/>
    <mergeCell ref="M41:N41"/>
    <mergeCell ref="U41:V41"/>
    <mergeCell ref="W41:X41"/>
    <mergeCell ref="Y41:Z41"/>
    <mergeCell ref="S41:T41"/>
    <mergeCell ref="I43:J43"/>
    <mergeCell ref="K43:L43"/>
    <mergeCell ref="M43:N43"/>
    <mergeCell ref="U43:V43"/>
    <mergeCell ref="W42:X42"/>
    <mergeCell ref="Y42:Z42"/>
    <mergeCell ref="I42:J42"/>
    <mergeCell ref="K42:L42"/>
    <mergeCell ref="M42:N42"/>
    <mergeCell ref="U42:V42"/>
    <mergeCell ref="W46:X46"/>
    <mergeCell ref="AC43:AD43"/>
    <mergeCell ref="AC44:AD44"/>
    <mergeCell ref="S46:T46"/>
    <mergeCell ref="S14:T14"/>
    <mergeCell ref="AC14:AD14"/>
    <mergeCell ref="AC15:AD15"/>
    <mergeCell ref="AC16:AD16"/>
    <mergeCell ref="AC17:AD17"/>
    <mergeCell ref="AC18:AD18"/>
    <mergeCell ref="AC19:AD19"/>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E34:AF34"/>
    <mergeCell ref="AE35:AF35"/>
    <mergeCell ref="AC36:AD36"/>
    <mergeCell ref="AC37:AD37"/>
    <mergeCell ref="AC38:AD38"/>
    <mergeCell ref="AC39:AD39"/>
    <mergeCell ref="AC40:AD40"/>
    <mergeCell ref="AC41:AD41"/>
    <mergeCell ref="AC42:AD42"/>
    <mergeCell ref="AC34:AD34"/>
    <mergeCell ref="AC35:AD35"/>
    <mergeCell ref="AE43:AF43"/>
    <mergeCell ref="AE44:AF44"/>
    <mergeCell ref="AC45:AD45"/>
    <mergeCell ref="AE39:AF39"/>
    <mergeCell ref="AE40:AF40"/>
    <mergeCell ref="AE41:AF41"/>
    <mergeCell ref="AE42:AF42"/>
    <mergeCell ref="AC46:AD46"/>
    <mergeCell ref="AE14:AF14"/>
    <mergeCell ref="AE15:AF15"/>
    <mergeCell ref="AE16:AF16"/>
    <mergeCell ref="AE17:AF17"/>
    <mergeCell ref="AE18:AF18"/>
    <mergeCell ref="AE19:AF19"/>
    <mergeCell ref="AE20:AF20"/>
    <mergeCell ref="AE21:AF21"/>
    <mergeCell ref="AE22:AF22"/>
    <mergeCell ref="AE23:AF23"/>
    <mergeCell ref="AE24:AF24"/>
    <mergeCell ref="AE25:AF25"/>
    <mergeCell ref="AE26:AF26"/>
    <mergeCell ref="AE27:AF27"/>
    <mergeCell ref="AE28:AF28"/>
    <mergeCell ref="AE29:AF29"/>
    <mergeCell ref="AE30:AF30"/>
    <mergeCell ref="AE31:AF31"/>
    <mergeCell ref="AE32:AF32"/>
    <mergeCell ref="AE33:AF33"/>
    <mergeCell ref="AE36:AF36"/>
    <mergeCell ref="AE37:AF37"/>
    <mergeCell ref="AE38:AF38"/>
    <mergeCell ref="W39:X39"/>
    <mergeCell ref="Y39:Z39"/>
    <mergeCell ref="S44:T44"/>
    <mergeCell ref="S45:T45"/>
    <mergeCell ref="AE45:AF45"/>
    <mergeCell ref="AE46:AF46"/>
    <mergeCell ref="S15:T15"/>
    <mergeCell ref="S16:T16"/>
    <mergeCell ref="S17:T17"/>
    <mergeCell ref="S18:T18"/>
    <mergeCell ref="S19:T19"/>
    <mergeCell ref="S20:T20"/>
    <mergeCell ref="S21:T21"/>
    <mergeCell ref="S22:T22"/>
    <mergeCell ref="S23:T23"/>
    <mergeCell ref="S24:T24"/>
    <mergeCell ref="S25:T25"/>
    <mergeCell ref="S26:T26"/>
    <mergeCell ref="S27:T27"/>
    <mergeCell ref="S28:T28"/>
    <mergeCell ref="S29:T29"/>
    <mergeCell ref="S30:T30"/>
    <mergeCell ref="Y23:Z23"/>
    <mergeCell ref="W19:X19"/>
    <mergeCell ref="K10:M10"/>
    <mergeCell ref="K11:M11"/>
    <mergeCell ref="N6:P6"/>
    <mergeCell ref="N7:P7"/>
    <mergeCell ref="W6:Y6"/>
    <mergeCell ref="W7:Y7"/>
    <mergeCell ref="W10:Y10"/>
    <mergeCell ref="W11:Y11"/>
    <mergeCell ref="Z6:AB6"/>
    <mergeCell ref="Z7:AB7"/>
    <mergeCell ref="Z10:AB10"/>
    <mergeCell ref="Z11:AB11"/>
    <mergeCell ref="Z9:AB9"/>
    <mergeCell ref="Z8:AB8"/>
    <mergeCell ref="N10:P10"/>
    <mergeCell ref="K6:M6"/>
    <mergeCell ref="K7:M7"/>
    <mergeCell ref="Q6:S6"/>
    <mergeCell ref="Q7:S7"/>
    <mergeCell ref="Q10:S10"/>
    <mergeCell ref="Q11:S11"/>
    <mergeCell ref="T6:V6"/>
    <mergeCell ref="T7:V7"/>
    <mergeCell ref="T10:V10"/>
    <mergeCell ref="B10:D10"/>
    <mergeCell ref="B11:D11"/>
    <mergeCell ref="E6:G6"/>
    <mergeCell ref="E7:G7"/>
    <mergeCell ref="E10:G10"/>
    <mergeCell ref="E11:G11"/>
    <mergeCell ref="H6:J6"/>
    <mergeCell ref="H7:J7"/>
    <mergeCell ref="H10:J10"/>
    <mergeCell ref="H11:J11"/>
    <mergeCell ref="B8:D8"/>
    <mergeCell ref="E8:G8"/>
    <mergeCell ref="H8:J8"/>
    <mergeCell ref="B9:D9"/>
    <mergeCell ref="E9:G9"/>
    <mergeCell ref="H9:J9"/>
    <mergeCell ref="T11:V11"/>
    <mergeCell ref="AC7:AE7"/>
    <mergeCell ref="AC10:AE10"/>
    <mergeCell ref="AC11:AE11"/>
    <mergeCell ref="AC6:AE6"/>
    <mergeCell ref="T4:Y4"/>
    <mergeCell ref="AF2:AH2"/>
    <mergeCell ref="AC9:AE9"/>
    <mergeCell ref="AF9:AH9"/>
    <mergeCell ref="AC8:AE8"/>
    <mergeCell ref="AF8:AH8"/>
    <mergeCell ref="AF6:AH6"/>
    <mergeCell ref="AF7:AH7"/>
    <mergeCell ref="AF10:AH10"/>
    <mergeCell ref="AA19:AB19"/>
    <mergeCell ref="AA20:AB20"/>
    <mergeCell ref="AA21:AB21"/>
    <mergeCell ref="AA22:AB22"/>
    <mergeCell ref="AA23:AB23"/>
    <mergeCell ref="AI6:AK6"/>
    <mergeCell ref="AI7:AK7"/>
    <mergeCell ref="AI8:AK8"/>
    <mergeCell ref="AI9:AK9"/>
    <mergeCell ref="AI10:AK10"/>
    <mergeCell ref="AI11:AK11"/>
    <mergeCell ref="AF11:AH11"/>
    <mergeCell ref="AI23:AJ23"/>
    <mergeCell ref="AA45:AB45"/>
    <mergeCell ref="AA46:AB46"/>
    <mergeCell ref="AA33:AB33"/>
    <mergeCell ref="AA34:AB34"/>
    <mergeCell ref="AA35:AB35"/>
    <mergeCell ref="AA36:AB36"/>
    <mergeCell ref="AA37:AB37"/>
    <mergeCell ref="AA38:AB38"/>
    <mergeCell ref="AA39:AB39"/>
    <mergeCell ref="AA40:AB40"/>
    <mergeCell ref="AA41:AB41"/>
    <mergeCell ref="AA24:AB24"/>
    <mergeCell ref="AA25:AB25"/>
    <mergeCell ref="AA26:AB26"/>
    <mergeCell ref="AA27:AB27"/>
    <mergeCell ref="AA28:AB28"/>
    <mergeCell ref="AA29:AB29"/>
    <mergeCell ref="AA30:AB30"/>
    <mergeCell ref="AA31:AB31"/>
    <mergeCell ref="AA32:AB32"/>
    <mergeCell ref="AG32:AH32"/>
    <mergeCell ref="AG33:AH33"/>
    <mergeCell ref="AG34:AH34"/>
    <mergeCell ref="AG35:AH35"/>
    <mergeCell ref="W45:X45"/>
    <mergeCell ref="Y15:Z15"/>
    <mergeCell ref="Y16:Z16"/>
    <mergeCell ref="Y17:Z17"/>
    <mergeCell ref="Y18:Z18"/>
    <mergeCell ref="Y20:Z20"/>
    <mergeCell ref="Y28:Z28"/>
    <mergeCell ref="Y29:Z29"/>
    <mergeCell ref="Y32:Z32"/>
    <mergeCell ref="Y37:Z37"/>
    <mergeCell ref="Y40:Z40"/>
    <mergeCell ref="Y44:Z44"/>
    <mergeCell ref="Y45:Z45"/>
    <mergeCell ref="W15:X15"/>
    <mergeCell ref="W16:X16"/>
    <mergeCell ref="W17:X17"/>
    <mergeCell ref="W20:X20"/>
    <mergeCell ref="W21:X21"/>
    <mergeCell ref="W22:X22"/>
    <mergeCell ref="W28:X28"/>
    <mergeCell ref="AI32:AJ32"/>
    <mergeCell ref="AI33:AJ33"/>
    <mergeCell ref="AI34:AJ34"/>
    <mergeCell ref="AI35:AJ35"/>
    <mergeCell ref="Y46:Z46"/>
    <mergeCell ref="AA14:AB14"/>
    <mergeCell ref="AG14:AH14"/>
    <mergeCell ref="AG15:AH15"/>
    <mergeCell ref="AG16:AH16"/>
    <mergeCell ref="AG17:AH17"/>
    <mergeCell ref="AG18:AH18"/>
    <mergeCell ref="AG19:AH19"/>
    <mergeCell ref="AG20:AH20"/>
    <mergeCell ref="AG21:AH21"/>
    <mergeCell ref="AG22:AH22"/>
    <mergeCell ref="AG23:AH23"/>
    <mergeCell ref="AG24:AH24"/>
    <mergeCell ref="AG25:AH25"/>
    <mergeCell ref="AG26:AH26"/>
    <mergeCell ref="AG27:AH27"/>
    <mergeCell ref="AG28:AH28"/>
    <mergeCell ref="AG29:AH29"/>
    <mergeCell ref="AG30:AH30"/>
    <mergeCell ref="AG31:AH31"/>
    <mergeCell ref="AI24:AJ24"/>
    <mergeCell ref="AI25:AJ25"/>
    <mergeCell ref="AI26:AJ26"/>
    <mergeCell ref="AI27:AJ27"/>
    <mergeCell ref="AI28:AJ28"/>
    <mergeCell ref="AI29:AJ29"/>
    <mergeCell ref="AI30:AJ30"/>
    <mergeCell ref="AI31:AJ31"/>
    <mergeCell ref="AI14:AJ14"/>
    <mergeCell ref="AI15:AJ15"/>
    <mergeCell ref="AI16:AJ16"/>
    <mergeCell ref="AI17:AJ17"/>
    <mergeCell ref="AI18:AJ18"/>
    <mergeCell ref="AI19:AJ19"/>
    <mergeCell ref="AI20:AJ20"/>
    <mergeCell ref="AI21:AJ21"/>
    <mergeCell ref="AI22:AJ22"/>
    <mergeCell ref="AG44:AH44"/>
    <mergeCell ref="AI45:AJ45"/>
    <mergeCell ref="AI46:AJ46"/>
    <mergeCell ref="AI36:AJ36"/>
    <mergeCell ref="AI37:AJ37"/>
    <mergeCell ref="AI38:AJ38"/>
    <mergeCell ref="AI39:AJ39"/>
    <mergeCell ref="AI40:AJ40"/>
    <mergeCell ref="AI41:AJ41"/>
    <mergeCell ref="AI42:AJ42"/>
    <mergeCell ref="AI43:AJ43"/>
    <mergeCell ref="AI44:AJ44"/>
    <mergeCell ref="AG45:AH45"/>
    <mergeCell ref="AG46:AH46"/>
    <mergeCell ref="W40:X40"/>
    <mergeCell ref="W44:X44"/>
    <mergeCell ref="AA42:AB42"/>
    <mergeCell ref="AA43:AB43"/>
    <mergeCell ref="AA44:AB44"/>
    <mergeCell ref="AL8:AN8"/>
    <mergeCell ref="AL9:AN9"/>
    <mergeCell ref="AL10:AN10"/>
    <mergeCell ref="AL11:AN11"/>
    <mergeCell ref="AK38:AN38"/>
    <mergeCell ref="AK39:AN39"/>
    <mergeCell ref="AK40:AN40"/>
    <mergeCell ref="AK41:AN41"/>
    <mergeCell ref="AK42:AN42"/>
    <mergeCell ref="AK43:AN43"/>
    <mergeCell ref="AK44:AN44"/>
    <mergeCell ref="AG36:AH36"/>
    <mergeCell ref="AG37:AH37"/>
    <mergeCell ref="AG38:AH38"/>
    <mergeCell ref="AG39:AH39"/>
    <mergeCell ref="AG40:AH40"/>
    <mergeCell ref="AG41:AH41"/>
    <mergeCell ref="AG42:AH42"/>
    <mergeCell ref="AG43:AH43"/>
    <mergeCell ref="O14:P14"/>
    <mergeCell ref="O15:P15"/>
    <mergeCell ref="O16:P16"/>
    <mergeCell ref="O17:P17"/>
    <mergeCell ref="O18:P18"/>
    <mergeCell ref="W14:X14"/>
    <mergeCell ref="AA15:AB15"/>
    <mergeCell ref="AA16:AB16"/>
    <mergeCell ref="AA17:AB17"/>
    <mergeCell ref="AA18:AB18"/>
    <mergeCell ref="W18:X18"/>
    <mergeCell ref="N11:P11"/>
    <mergeCell ref="Y14:Z14"/>
    <mergeCell ref="U14:V14"/>
    <mergeCell ref="Q44:R44"/>
    <mergeCell ref="Q45:R45"/>
    <mergeCell ref="B13:D13"/>
    <mergeCell ref="I13:L13"/>
    <mergeCell ref="M13:T13"/>
    <mergeCell ref="U13:AJ13"/>
    <mergeCell ref="O41:P41"/>
    <mergeCell ref="O42:P42"/>
    <mergeCell ref="O43:P43"/>
    <mergeCell ref="O44:P44"/>
    <mergeCell ref="O45:P45"/>
    <mergeCell ref="Q14:R14"/>
    <mergeCell ref="Q15:R15"/>
    <mergeCell ref="Q16:R16"/>
    <mergeCell ref="Q17:R17"/>
    <mergeCell ref="Q18:R18"/>
    <mergeCell ref="Q19:R19"/>
    <mergeCell ref="Q20:R20"/>
    <mergeCell ref="Q21:R21"/>
    <mergeCell ref="Q22:R22"/>
    <mergeCell ref="Q23:R23"/>
    <mergeCell ref="E13:H13"/>
    <mergeCell ref="AK15:AN15"/>
    <mergeCell ref="AK16:AN16"/>
    <mergeCell ref="AK17:AN17"/>
    <mergeCell ref="AK18:AN18"/>
    <mergeCell ref="AK19:AN19"/>
    <mergeCell ref="Q41:R41"/>
    <mergeCell ref="Q42:R42"/>
    <mergeCell ref="Q43:R43"/>
    <mergeCell ref="Q27:R27"/>
    <mergeCell ref="Q28:R28"/>
    <mergeCell ref="Q29:R29"/>
    <mergeCell ref="Q30:R30"/>
    <mergeCell ref="Q31:R31"/>
    <mergeCell ref="Q32:R32"/>
    <mergeCell ref="O19:P19"/>
    <mergeCell ref="O20:P20"/>
    <mergeCell ref="O21:P21"/>
    <mergeCell ref="O22:P22"/>
    <mergeCell ref="O23:P23"/>
    <mergeCell ref="O24:P24"/>
    <mergeCell ref="O25:P25"/>
    <mergeCell ref="O26:P26"/>
    <mergeCell ref="O27:P27"/>
    <mergeCell ref="AK45:AN45"/>
    <mergeCell ref="AK46:AN46"/>
    <mergeCell ref="AK13:AN14"/>
    <mergeCell ref="AI2:AN2"/>
    <mergeCell ref="AK29:AN29"/>
    <mergeCell ref="AK30:AN30"/>
    <mergeCell ref="AK31:AN31"/>
    <mergeCell ref="AK32:AN32"/>
    <mergeCell ref="AK33:AN33"/>
    <mergeCell ref="AK34:AN34"/>
    <mergeCell ref="AK35:AN35"/>
    <mergeCell ref="AK36:AN36"/>
    <mergeCell ref="AK37:AN37"/>
    <mergeCell ref="AK20:AN20"/>
    <mergeCell ref="AK21:AN21"/>
    <mergeCell ref="AK22:AN22"/>
    <mergeCell ref="AK23:AN23"/>
    <mergeCell ref="AK24:AN24"/>
    <mergeCell ref="AK25:AN25"/>
    <mergeCell ref="AK26:AN26"/>
    <mergeCell ref="AK27:AN27"/>
    <mergeCell ref="AK28:AN28"/>
    <mergeCell ref="AL6:AN6"/>
    <mergeCell ref="AL7:AN7"/>
  </mergeCells>
  <phoneticPr fontId="1"/>
  <conditionalFormatting sqref="I15:T45">
    <cfRule type="cellIs" dxfId="1" priority="1" operator="greaterThanOrEqual">
      <formula>1</formula>
    </cfRule>
  </conditionalFormatting>
  <conditionalFormatting sqref="U15:AJ45">
    <cfRule type="cellIs" dxfId="0" priority="3" operator="equal">
      <formula>0</formula>
    </cfRule>
  </conditionalFormatting>
  <dataValidations count="2">
    <dataValidation showInputMessage="1" showErrorMessage="1" sqref="B15:D45 AC15:AC46 AE15:AE46 U15:W46 Y15:Y46 AA15:AA46 AG15:AG46 AI15:AI46" xr:uid="{480FD221-5B91-4405-900C-0611D24C6B02}"/>
    <dataValidation type="time" allowBlank="1" showInputMessage="1" showErrorMessage="1" error="0:00～23:59の時間で入力してください。" sqref="I15:T45" xr:uid="{0C3C82E5-046B-491D-80CB-3AB8B429CB1E}">
      <formula1>0</formula1>
      <formula2>0.999305555555556</formula2>
    </dataValidation>
  </dataValidations>
  <pageMargins left="0.7" right="0.7" top="0.75" bottom="0.75" header="0.3" footer="0.3"/>
  <pageSetup paperSize="9" scale="57" orientation="portrait" horizontalDpi="0" verticalDpi="0" r:id="rId1"/>
  <legacyDrawing r:id="rId2"/>
  <extLst>
    <ext xmlns:x14="http://schemas.microsoft.com/office/spreadsheetml/2009/9/main" uri="{78C0D931-6437-407d-A8EE-F0AAD7539E65}">
      <x14:conditionalFormattings>
        <x14:conditionalFormatting xmlns:xm="http://schemas.microsoft.com/office/excel/2006/main">
          <x14:cfRule type="expression" priority="5" id="{FFEE859E-1809-43ED-954A-D89DE2B29D7E}">
            <xm:f>COUNTIF(設定!$C$15:$H$15,$E15)&gt;0</xm:f>
            <x14:dxf>
              <fill>
                <patternFill>
                  <bgColor theme="5" tint="0.79998168889431442"/>
                </patternFill>
              </fill>
            </x14:dxf>
          </x14:cfRule>
          <x14:cfRule type="expression" priority="7" id="{73C98512-5301-48A9-9C55-F6B4DD500E48}">
            <xm:f>COUNTIF(設定!$C$16:$H$16,$E15)&gt;0</xm:f>
            <x14:dxf>
              <fill>
                <patternFill>
                  <bgColor theme="3" tint="0.79998168889431442"/>
                </patternFill>
              </fill>
            </x14:dxf>
          </x14:cfRule>
          <xm:sqref>B15:D45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731F7EC9-30C9-4871-8670-C634F6B7CEA1}">
          <x14:formula1>
            <xm:f>設定!$C$21:$H$21</xm:f>
          </x14:formula1>
          <xm:sqref>E15:F45</xm:sqref>
        </x14:dataValidation>
        <x14:dataValidation type="list" allowBlank="1" showInputMessage="1" showErrorMessage="1" xr:uid="{6582375A-4D43-410E-B71D-A3236878E31D}">
          <x14:formula1>
            <xm:f>設定!$C$20:$G$20</xm:f>
          </x14:formula1>
          <xm:sqref>G15:H45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設定</vt:lpstr>
      <vt:lpstr>サンプル</vt:lpstr>
      <vt:lpstr>勤怠管理表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2025-10-25T06:44:24Z</dcterms:modified>
</cp:coreProperties>
</file>